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\Desktop\Temp\SFC\"/>
    </mc:Choice>
  </mc:AlternateContent>
  <xr:revisionPtr revIDLastSave="0" documentId="13_ncr:1_{50605FEF-3EAD-441A-81BC-D52BA2D32A83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Distance Calcs" sheetId="3" r:id="rId1"/>
    <sheet name="Master Coords" sheetId="2" r:id="rId2"/>
    <sheet name="Block" sheetId="11" r:id="rId3"/>
    <sheet name="Sector Template" sheetId="7" r:id="rId4"/>
    <sheet name="067-45" sheetId="16" r:id="rId5"/>
    <sheet name="076-19" sheetId="17" r:id="rId6"/>
    <sheet name="076-31" sheetId="21" r:id="rId7"/>
    <sheet name="076-36" sheetId="19" r:id="rId8"/>
    <sheet name="076-41" sheetId="20" r:id="rId9"/>
    <sheet name="076-48" sheetId="18" r:id="rId10"/>
    <sheet name="985-83" sheetId="15" r:id="rId11"/>
  </sheets>
  <definedNames>
    <definedName name="ACSector">#REF!</definedName>
    <definedName name="Aldebaran" localSheetId="4">'067-45'!$A$5:$D$9</definedName>
    <definedName name="Aldebaran" localSheetId="5">'076-19'!$A$5:$D$9</definedName>
    <definedName name="Aldebaran" localSheetId="6">'076-31'!$A$5:$D$9</definedName>
    <definedName name="Aldebaran" localSheetId="7">'076-36'!$A$5:$D$9</definedName>
    <definedName name="Aldebaran" localSheetId="8">'076-41'!$A$5:$D$9</definedName>
    <definedName name="Aldebaran" localSheetId="9">'076-48'!$A$5:$D$9</definedName>
    <definedName name="Aldebaran">'985-83'!$A$5:$D$9</definedName>
    <definedName name="AndorSector">#REF!</definedName>
    <definedName name="Brantik" localSheetId="6">'076-31'!$A$5:$D$9</definedName>
    <definedName name="Brantik" localSheetId="8">'076-41'!$A$5:$D$9</definedName>
    <definedName name="Brantik">'076-36'!$A$5:$D$9</definedName>
    <definedName name="Deneva" localSheetId="6">'076-31'!$A$5:$D$9</definedName>
    <definedName name="Deneva" localSheetId="7">'076-36'!$A$5:$D$9</definedName>
    <definedName name="Deneva" localSheetId="8">'076-41'!$A$5:$D$9</definedName>
    <definedName name="Deneva">'076-48'!$A$5:$D$9</definedName>
    <definedName name="EpsilonBootis" localSheetId="5">'076-19'!$A$5:$E$9</definedName>
    <definedName name="EpsilonBootis" localSheetId="6">'076-31'!$A$5:$E$9</definedName>
    <definedName name="EpsilonBootis" localSheetId="7">'076-36'!$A$5:$E$9</definedName>
    <definedName name="EpsilonBootis" localSheetId="8">'076-41'!$A$5:$E$9</definedName>
    <definedName name="EpsilonBootis" localSheetId="9">'076-48'!$A$5:$E$9</definedName>
    <definedName name="EpsilonBootis">'067-45'!$A$5:$E$9</definedName>
    <definedName name="ImportantPlanets">'Master Coords'!$A$6:$A$16</definedName>
    <definedName name="InfernaPrime" localSheetId="6">'076-31'!$A$5:$D$9</definedName>
    <definedName name="InfernaPrime">'076-36'!$A$5:$D$9</definedName>
    <definedName name="Ingraham" localSheetId="6">'076-31'!$A$5:$D$9</definedName>
    <definedName name="Ingraham" localSheetId="7">'076-36'!$A$5:$D$9</definedName>
    <definedName name="Ingraham" localSheetId="8">'076-41'!$A$5:$D$9</definedName>
    <definedName name="Ingraham" localSheetId="9">'076-48'!$A$5:$D$9</definedName>
    <definedName name="Ingraham">'076-19'!$A$5:$D$9</definedName>
    <definedName name="Maeglin">'076-31'!$A$5:$D$9</definedName>
    <definedName name="Name" localSheetId="0">'Master Coords'!$A:$A</definedName>
    <definedName name="Name">'Master Coords'!$A:$A</definedName>
    <definedName name="OphiucusSector">#REF!</definedName>
    <definedName name="SDSector">#REF!</definedName>
    <definedName name="SolSector" localSheetId="4">'067-45'!$A$5:$D$9</definedName>
    <definedName name="SolSector" localSheetId="5">'076-19'!$A$5:$D$9</definedName>
    <definedName name="SolSector" localSheetId="6">'076-31'!$A$5:$D$9</definedName>
    <definedName name="SolSector" localSheetId="7">'076-36'!$A$5:$D$9</definedName>
    <definedName name="SolSector" localSheetId="8">'076-41'!$A$5:$D$9</definedName>
    <definedName name="SolSector" localSheetId="9">'076-48'!$A$5:$D$9</definedName>
    <definedName name="SolSector" localSheetId="10">'985-83'!$A$5:$D$9</definedName>
    <definedName name="SolSector" localSheetId="3">'Sector Template'!$A$5:$D$9</definedName>
    <definedName name="SolSector">#REF!</definedName>
    <definedName name="TellarSector">#REF!</definedName>
    <definedName name="TNSector">#REF!</definedName>
    <definedName name="VulcanSect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21" l="1"/>
  <c r="E7" i="21"/>
  <c r="E8" i="21"/>
  <c r="E9" i="21"/>
  <c r="E5" i="21"/>
  <c r="E9" i="20"/>
  <c r="E8" i="20"/>
  <c r="E7" i="20"/>
  <c r="E6" i="20"/>
  <c r="E5" i="20"/>
  <c r="E6" i="19"/>
  <c r="E7" i="19"/>
  <c r="E8" i="19"/>
  <c r="E9" i="19"/>
  <c r="E5" i="19"/>
  <c r="E6" i="18"/>
  <c r="E7" i="18"/>
  <c r="E8" i="18"/>
  <c r="E9" i="18"/>
  <c r="E5" i="18"/>
  <c r="E5" i="15"/>
  <c r="E6" i="16"/>
  <c r="E7" i="16"/>
  <c r="E8" i="16"/>
  <c r="E9" i="16"/>
  <c r="E6" i="17"/>
  <c r="E7" i="17"/>
  <c r="E8" i="17"/>
  <c r="E9" i="17"/>
  <c r="E6" i="15"/>
  <c r="E7" i="15"/>
  <c r="E8" i="15"/>
  <c r="E9" i="15"/>
  <c r="E5" i="17"/>
  <c r="E5" i="16"/>
  <c r="B11" i="3" l="1"/>
  <c r="F3" i="3"/>
  <c r="E3" i="3"/>
  <c r="D3" i="3"/>
  <c r="C3" i="3"/>
  <c r="F2" i="3"/>
  <c r="E2" i="3"/>
  <c r="D2" i="3"/>
  <c r="C2" i="3"/>
  <c r="B5" i="3" l="1"/>
</calcChain>
</file>

<file path=xl/sharedStrings.xml><?xml version="1.0" encoding="utf-8"?>
<sst xmlns="http://schemas.openxmlformats.org/spreadsheetml/2006/main" count="608" uniqueCount="332">
  <si>
    <t>003 (Terra Nova)</t>
  </si>
  <si>
    <t>002 (Alpha Centauri)</t>
  </si>
  <si>
    <t>005 (Vulcan)</t>
  </si>
  <si>
    <t>007 (Tellar)</t>
  </si>
  <si>
    <t>001 (Sol)</t>
  </si>
  <si>
    <t>006 (Andorian)</t>
  </si>
  <si>
    <t>004 (Sigma Draconis)</t>
  </si>
  <si>
    <t>008 (Ophicus)</t>
  </si>
  <si>
    <t>Sigma Draconis</t>
  </si>
  <si>
    <t>Sol</t>
  </si>
  <si>
    <t>Origin-Z</t>
  </si>
  <si>
    <t>Origin-Y</t>
  </si>
  <si>
    <t>Origin-X</t>
  </si>
  <si>
    <t>Sector</t>
  </si>
  <si>
    <t>Name</t>
  </si>
  <si>
    <t>Distance</t>
  </si>
  <si>
    <t>Point B</t>
  </si>
  <si>
    <t>Point A</t>
  </si>
  <si>
    <t>Z Coord</t>
  </si>
  <si>
    <t>Y Coord</t>
  </si>
  <si>
    <t>X Coord</t>
  </si>
  <si>
    <t>Point Name</t>
  </si>
  <si>
    <t>Below</t>
  </si>
  <si>
    <t>Vulcan</t>
  </si>
  <si>
    <t>Terra Nova</t>
  </si>
  <si>
    <t>Alpha Centauri</t>
  </si>
  <si>
    <t>Tellar</t>
  </si>
  <si>
    <t>076-33</t>
  </si>
  <si>
    <t>076-32</t>
  </si>
  <si>
    <t>Andorian</t>
  </si>
  <si>
    <t>Ophicus</t>
  </si>
  <si>
    <t>076-08</t>
  </si>
  <si>
    <t>076-07</t>
  </si>
  <si>
    <t>Above</t>
  </si>
  <si>
    <t>Mini Map</t>
  </si>
  <si>
    <t>System Name</t>
  </si>
  <si>
    <t>Galactic Barrier</t>
  </si>
  <si>
    <t>076-41</t>
  </si>
  <si>
    <t>076-36</t>
  </si>
  <si>
    <t>076-31</t>
  </si>
  <si>
    <t>076-16</t>
  </si>
  <si>
    <t>076-11</t>
  </si>
  <si>
    <t>076-06</t>
  </si>
  <si>
    <t>A Sursha</t>
  </si>
  <si>
    <t>Automatic</t>
  </si>
  <si>
    <t>Manual</t>
  </si>
  <si>
    <t>Sector 
Designation</t>
  </si>
  <si>
    <t>Sector 
Number</t>
  </si>
  <si>
    <t>Sector 
Name</t>
  </si>
  <si>
    <t>1) Fill in all system names and coordinates (columns A-D).</t>
  </si>
  <si>
    <t>Instructions</t>
  </si>
  <si>
    <t>2) Select entire data range (ex: A5-D9).</t>
  </si>
  <si>
    <t>4) Select the green cell, then Data-&gt;Data Validation-&gt;Settings-&gt;Allow: List.</t>
  </si>
  <si>
    <t>5) Click in the window's Source field, then select all the names under System Name. Select "OK."</t>
  </si>
  <si>
    <t>7) In the formula, change any reference to the other tab's data field ("nameSector") to the one selected in #3 above. Enter.</t>
  </si>
  <si>
    <t>8) Drag-copy the same formula down through the rest of the tan cells.</t>
  </si>
  <si>
    <t>Sector tabs will have each location within the sector.</t>
  </si>
  <si>
    <t>To add a new system, Formulas-&gt; Name Manager. Select the name of the sector and add in the new range extreme to the Refers To field.</t>
  </si>
  <si>
    <t>Then follow step #4 above and add the same range to the green cell.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</si>
  <si>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</si>
  <si>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</si>
  <si>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</si>
  <si>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</si>
  <si>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</si>
  <si>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</si>
  <si>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</si>
  <si>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</si>
  <si>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</si>
  <si>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</si>
  <si>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</si>
  <si>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15</t>
  </si>
  <si>
    <t>20</t>
  </si>
  <si>
    <t>11</t>
  </si>
  <si>
    <t>12</t>
  </si>
  <si>
    <t>13</t>
  </si>
  <si>
    <t>14</t>
  </si>
  <si>
    <t>16</t>
  </si>
  <si>
    <t>17</t>
  </si>
  <si>
    <t>18</t>
  </si>
  <si>
    <t>19</t>
  </si>
  <si>
    <t>21</t>
  </si>
  <si>
    <t>22</t>
  </si>
  <si>
    <t>23</t>
  </si>
  <si>
    <t>24</t>
  </si>
  <si>
    <t>1st level</t>
  </si>
  <si>
    <t>2nd level</t>
  </si>
  <si>
    <t>25</t>
  </si>
  <si>
    <t>30</t>
  </si>
  <si>
    <t>31</t>
  </si>
  <si>
    <t>35</t>
  </si>
  <si>
    <t>40</t>
  </si>
  <si>
    <t>45</t>
  </si>
  <si>
    <t>26</t>
  </si>
  <si>
    <t>27</t>
  </si>
  <si>
    <t>28</t>
  </si>
  <si>
    <t>29</t>
  </si>
  <si>
    <t>32</t>
  </si>
  <si>
    <t>33</t>
  </si>
  <si>
    <t>34</t>
  </si>
  <si>
    <t>36</t>
  </si>
  <si>
    <t>37</t>
  </si>
  <si>
    <t>38</t>
  </si>
  <si>
    <t>39</t>
  </si>
  <si>
    <t>41</t>
  </si>
  <si>
    <t>42</t>
  </si>
  <si>
    <t>43</t>
  </si>
  <si>
    <t>44</t>
  </si>
  <si>
    <t>46</t>
  </si>
  <si>
    <t>47</t>
  </si>
  <si>
    <t>48</t>
  </si>
  <si>
    <t>49</t>
  </si>
  <si>
    <t>3rd level</t>
  </si>
  <si>
    <t>50</t>
  </si>
  <si>
    <t>55</t>
  </si>
  <si>
    <t>60</t>
  </si>
  <si>
    <t>65</t>
  </si>
  <si>
    <t>70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</si>
  <si>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</si>
  <si>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</si>
  <si>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</si>
  <si>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</si>
  <si>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</si>
  <si>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</si>
  <si>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</si>
  <si>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</si>
  <si>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</si>
  <si>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</si>
  <si>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</si>
  <si>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</si>
  <si>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66</t>
  </si>
  <si>
    <t>67</t>
  </si>
  <si>
    <t>68</t>
  </si>
  <si>
    <t>69</t>
  </si>
  <si>
    <t>71</t>
  </si>
  <si>
    <t>72</t>
  </si>
  <si>
    <t>73</t>
  </si>
  <si>
    <t>74</t>
  </si>
  <si>
    <t>4th level</t>
  </si>
  <si>
    <t>75</t>
  </si>
  <si>
    <t>80</t>
  </si>
  <si>
    <t>85</t>
  </si>
  <si>
    <t>90</t>
  </si>
  <si>
    <t>95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</si>
  <si>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</si>
  <si>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</si>
  <si>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</si>
  <si>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</si>
  <si>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</si>
  <si>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</si>
  <si>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</si>
  <si>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</si>
  <si>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</si>
  <si>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</si>
  <si>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</si>
  <si>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</si>
  <si>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</si>
  <si>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</si>
  <si>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</si>
  <si>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</si>
  <si>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</si>
  <si>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</si>
  <si>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</si>
  <si>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</si>
  <si>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6) From a previous tab, copy the top cell under Distance and paste the formula into the same cell here (i.e., Paste Fx).</t>
  </si>
  <si>
    <t>Andor</t>
  </si>
  <si>
    <t>Babel</t>
  </si>
  <si>
    <t>Kaferia</t>
  </si>
  <si>
    <t>Borders</t>
  </si>
  <si>
    <t>Draylax</t>
  </si>
  <si>
    <t>Key</t>
  </si>
  <si>
    <t>Subquadrants: circle the galaxy; designated 0-9 and then A-Z</t>
  </si>
  <si>
    <t xml:space="preserve">Sector grids: divide a subquadrant into 10 sections, with 0 the innermost division. 
</t>
  </si>
  <si>
    <t xml:space="preserve">Sector block: divide a sector quad into 900 (or more)  roughly cubical areas </t>
  </si>
  <si>
    <t>Sector: a perfect cube, 20 light-years on each side</t>
  </si>
  <si>
    <t>Sector Grid &amp; Block Guide</t>
  </si>
  <si>
    <r>
      <t xml:space="preserve">(See </t>
    </r>
    <r>
      <rPr>
        <i/>
        <sz val="14"/>
        <color theme="1"/>
        <rFont val="Calibri"/>
        <family val="2"/>
        <scheme val="minor"/>
      </rPr>
      <t>Star Trek: Star Charts</t>
    </r>
    <r>
      <rPr>
        <sz val="14"/>
        <color theme="1"/>
        <rFont val="Calibri"/>
        <family val="2"/>
        <scheme val="minor"/>
      </rPr>
      <t>, p 14-19)</t>
    </r>
  </si>
  <si>
    <t xml:space="preserve">Place the most important locations here, for quick identification on the Distance Calcs tab. </t>
  </si>
  <si>
    <t>Undesignated</t>
  </si>
  <si>
    <t>Unnamed</t>
  </si>
  <si>
    <t>3) In name field (top-left field below "Clipboard"), provide a unique (to entire workbook) for the data range, such as NameSector. (Must be letters, not numerals.)</t>
  </si>
  <si>
    <t>985-77</t>
  </si>
  <si>
    <t>985-82</t>
  </si>
  <si>
    <t>985-87</t>
  </si>
  <si>
    <t>985-78</t>
  </si>
  <si>
    <t>985-88</t>
  </si>
  <si>
    <t>Level 01</t>
  </si>
  <si>
    <t>Below (Main)</t>
  </si>
  <si>
    <t>Above (Level 02)</t>
  </si>
  <si>
    <t>085-07</t>
  </si>
  <si>
    <t>085-02</t>
  </si>
  <si>
    <t>085-12</t>
  </si>
  <si>
    <t>085-08</t>
  </si>
  <si>
    <t>085-13</t>
  </si>
  <si>
    <t>085-03</t>
  </si>
  <si>
    <t>1</t>
  </si>
  <si>
    <t>5</t>
  </si>
  <si>
    <t>Sector quads: divide a sector grid into 100 blocks</t>
  </si>
  <si>
    <t>076</t>
  </si>
  <si>
    <t>Therefore, Sol Sector would be designated 15-02-076-12</t>
  </si>
  <si>
    <t>985-57</t>
  </si>
  <si>
    <t>985-62</t>
  </si>
  <si>
    <t>985-52</t>
  </si>
  <si>
    <t>985-53</t>
  </si>
  <si>
    <t>985-58</t>
  </si>
  <si>
    <t>985-63</t>
  </si>
  <si>
    <t>15-12-985-83</t>
  </si>
  <si>
    <t>985-83</t>
  </si>
  <si>
    <t>985-54</t>
  </si>
  <si>
    <t>985-59</t>
  </si>
  <si>
    <t>985-64</t>
  </si>
  <si>
    <t>985-79</t>
  </si>
  <si>
    <t>985-84</t>
  </si>
  <si>
    <t>985-89</t>
  </si>
  <si>
    <t>085-04</t>
  </si>
  <si>
    <t>085-09</t>
  </si>
  <si>
    <t>085-14</t>
  </si>
  <si>
    <t>Epsilon Bootis</t>
  </si>
  <si>
    <t>15-12-067-45</t>
  </si>
  <si>
    <t>067-45</t>
  </si>
  <si>
    <t>Sub 1</t>
  </si>
  <si>
    <t>Below (Sub 2)</t>
  </si>
  <si>
    <t>Above (Main)</t>
  </si>
  <si>
    <t>067-35</t>
  </si>
  <si>
    <t>076-25</t>
  </si>
  <si>
    <t>067-36</t>
  </si>
  <si>
    <t>067-46</t>
  </si>
  <si>
    <t>076-26</t>
  </si>
  <si>
    <t>076-24</t>
  </si>
  <si>
    <t>067-20</t>
  </si>
  <si>
    <t>076-00</t>
  </si>
  <si>
    <t>067-15</t>
  </si>
  <si>
    <t>067-16</t>
  </si>
  <si>
    <t>067-21</t>
  </si>
  <si>
    <t>076-011</t>
  </si>
  <si>
    <t>067-70</t>
  </si>
  <si>
    <t>076-50</t>
  </si>
  <si>
    <t>067-65</t>
  </si>
  <si>
    <t>067-66</t>
  </si>
  <si>
    <t>067-71</t>
  </si>
  <si>
    <t>076-51</t>
  </si>
  <si>
    <t>066-69</t>
  </si>
  <si>
    <t>076-69</t>
  </si>
  <si>
    <t>066-74</t>
  </si>
  <si>
    <t>075-54</t>
  </si>
  <si>
    <t>066-44</t>
  </si>
  <si>
    <t>066-49</t>
  </si>
  <si>
    <t>075-29</t>
  </si>
  <si>
    <t>066-19</t>
  </si>
  <si>
    <t>066-24</t>
  </si>
  <si>
    <t>075-04</t>
  </si>
  <si>
    <t>15-12-076-19</t>
  </si>
  <si>
    <t>Ingraham</t>
  </si>
  <si>
    <t>4) Select the green cell, then Data-&gt;Data Validation-&gt;Data Validation-&gt;Settings-&gt;Allow: List.</t>
  </si>
  <si>
    <t>Deneva</t>
  </si>
  <si>
    <t>076-48</t>
  </si>
  <si>
    <t>15-37-076-48</t>
  </si>
  <si>
    <t>Sector 005</t>
  </si>
  <si>
    <t>085-28</t>
  </si>
  <si>
    <t>076-44</t>
  </si>
  <si>
    <t>076-49</t>
  </si>
  <si>
    <t>085-29</t>
  </si>
  <si>
    <t>085-27</t>
  </si>
  <si>
    <t>076-19</t>
  </si>
  <si>
    <t>076-14</t>
  </si>
  <si>
    <t>Sector 006</t>
  </si>
  <si>
    <t>Sector 008</t>
  </si>
  <si>
    <t>076-23</t>
  </si>
  <si>
    <t>077-10</t>
  </si>
  <si>
    <t>077-15</t>
  </si>
  <si>
    <t>077-20</t>
  </si>
  <si>
    <t>Main</t>
  </si>
  <si>
    <t>Above (Level 01)</t>
  </si>
  <si>
    <t>Below (Sub 1)</t>
  </si>
  <si>
    <t>976-94</t>
  </si>
  <si>
    <t>976-89</t>
  </si>
  <si>
    <t>976-99</t>
  </si>
  <si>
    <t>976-88</t>
  </si>
  <si>
    <t>976-93</t>
  </si>
  <si>
    <t>976-98</t>
  </si>
  <si>
    <t>977-85</t>
  </si>
  <si>
    <t>977-90</t>
  </si>
  <si>
    <t>977-95</t>
  </si>
  <si>
    <t>076-39</t>
  </si>
  <si>
    <t>077-35</t>
  </si>
  <si>
    <t>077-40</t>
  </si>
  <si>
    <t>077-45</t>
  </si>
  <si>
    <t>Sector 002</t>
  </si>
  <si>
    <t>Sector 003</t>
  </si>
  <si>
    <t>076-47</t>
  </si>
  <si>
    <t>Sector 004</t>
  </si>
  <si>
    <t>076-22</t>
  </si>
  <si>
    <t>076-73</t>
  </si>
  <si>
    <t>076-68</t>
  </si>
  <si>
    <t>085-53</t>
  </si>
  <si>
    <t>076-74</t>
  </si>
  <si>
    <t>085-54</t>
  </si>
  <si>
    <t>085-52</t>
  </si>
  <si>
    <t>085-57</t>
  </si>
  <si>
    <t>085-62</t>
  </si>
  <si>
    <t>15-37-076-36</t>
  </si>
  <si>
    <t>Brantik</t>
  </si>
  <si>
    <t>Sector 007</t>
  </si>
  <si>
    <t>076-40</t>
  </si>
  <si>
    <t>076-35</t>
  </si>
  <si>
    <t>076-30</t>
  </si>
  <si>
    <t>Sector 001</t>
  </si>
  <si>
    <t>076-15</t>
  </si>
  <si>
    <t>076-10</t>
  </si>
  <si>
    <t>076-05</t>
  </si>
  <si>
    <t>076-61</t>
  </si>
  <si>
    <t>076-56</t>
  </si>
  <si>
    <t>076-66</t>
  </si>
  <si>
    <t>076-57</t>
  </si>
  <si>
    <t>076-67</t>
  </si>
  <si>
    <t>076-62</t>
  </si>
  <si>
    <t>076-55</t>
  </si>
  <si>
    <t>076-60</t>
  </si>
  <si>
    <t>076-65</t>
  </si>
  <si>
    <t>15-37-076-41</t>
  </si>
  <si>
    <t>Inferna Prima</t>
  </si>
  <si>
    <t>076-45</t>
  </si>
  <si>
    <t>076-46</t>
  </si>
  <si>
    <t>076-70</t>
  </si>
  <si>
    <t>076-71</t>
  </si>
  <si>
    <t>076-72</t>
  </si>
  <si>
    <t>076-20</t>
  </si>
  <si>
    <t>076-21</t>
  </si>
  <si>
    <t>Maeglin</t>
  </si>
  <si>
    <t>076-27</t>
  </si>
  <si>
    <t>076-01</t>
  </si>
  <si>
    <t>076-02</t>
  </si>
  <si>
    <t>076-52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</si>
</sst>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26"/>
      <color theme="1"/>
      <name val="Final Frontier"/>
      <family val="2"/>
    </font>
    <font>
      <sz val="18"/>
      <color theme="1"/>
      <name val="Calibri"/>
      <family val="2"/>
      <scheme val="minor"/>
    </font>
    <font>
      <sz val="18"/>
      <color theme="1"/>
      <name val="Final Frontier"/>
      <family val="2"/>
    </font>
    <font>
      <sz val="11"/>
      <color theme="1"/>
      <name val="Final Frontier"/>
      <family val="2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49" fontId="1" fillId="0" borderId="0" xfId="1" applyNumberFormat="1"/>
    <xf numFmtId="0" fontId="2" fillId="0" borderId="0" xfId="1" applyFont="1"/>
    <xf numFmtId="49" fontId="2" fillId="0" borderId="0" xfId="1" applyNumberFormat="1" applyFont="1"/>
    <xf numFmtId="164" fontId="2" fillId="0" borderId="1" xfId="1" applyNumberFormat="1" applyFont="1" applyBorder="1" applyAlignment="1">
      <alignment horizontal="center"/>
    </xf>
    <xf numFmtId="0" fontId="1" fillId="2" borderId="0" xfId="1" applyFill="1"/>
    <xf numFmtId="0" fontId="1" fillId="3" borderId="0" xfId="1" applyFill="1"/>
    <xf numFmtId="164" fontId="2" fillId="0" borderId="0" xfId="1" applyNumberFormat="1" applyFont="1" applyAlignment="1">
      <alignment horizontal="center"/>
    </xf>
    <xf numFmtId="49" fontId="1" fillId="0" borderId="0" xfId="1" applyNumberFormat="1" applyAlignment="1">
      <alignment horizontal="center"/>
    </xf>
    <xf numFmtId="49" fontId="2" fillId="0" borderId="0" xfId="1" applyNumberFormat="1" applyFont="1" applyAlignment="1">
      <alignment wrapText="1"/>
    </xf>
    <xf numFmtId="49" fontId="1" fillId="0" borderId="0" xfId="1" applyNumberFormat="1" applyAlignment="1">
      <alignment horizontal="center" wrapText="1"/>
    </xf>
    <xf numFmtId="49" fontId="1" fillId="6" borderId="2" xfId="1" applyNumberFormat="1" applyFill="1" applyBorder="1"/>
    <xf numFmtId="49" fontId="2" fillId="6" borderId="3" xfId="1" applyNumberFormat="1" applyFont="1" applyFill="1" applyBorder="1"/>
    <xf numFmtId="49" fontId="1" fillId="6" borderId="4" xfId="1" applyNumberFormat="1" applyFill="1" applyBorder="1"/>
    <xf numFmtId="49" fontId="1" fillId="6" borderId="5" xfId="1" applyNumberFormat="1" applyFill="1" applyBorder="1"/>
    <xf numFmtId="49" fontId="1" fillId="6" borderId="0" xfId="1" applyNumberFormat="1" applyFill="1"/>
    <xf numFmtId="49" fontId="1" fillId="6" borderId="6" xfId="1" applyNumberFormat="1" applyFill="1" applyBorder="1"/>
    <xf numFmtId="49" fontId="2" fillId="6" borderId="0" xfId="1" applyNumberFormat="1" applyFont="1" applyFill="1"/>
    <xf numFmtId="49" fontId="1" fillId="6" borderId="7" xfId="1" applyNumberFormat="1" applyFill="1" applyBorder="1"/>
    <xf numFmtId="49" fontId="2" fillId="6" borderId="8" xfId="1" applyNumberFormat="1" applyFont="1" applyFill="1" applyBorder="1"/>
    <xf numFmtId="49" fontId="1" fillId="6" borderId="9" xfId="1" applyNumberFormat="1" applyFill="1" applyBorder="1"/>
    <xf numFmtId="49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65" fontId="1" fillId="5" borderId="0" xfId="1" applyNumberFormat="1" applyFill="1" applyAlignment="1">
      <alignment horizontal="center" vertical="center"/>
    </xf>
    <xf numFmtId="49" fontId="1" fillId="0" borderId="0" xfId="1" applyNumberFormat="1" applyAlignment="1">
      <alignment horizontal="left" vertical="center"/>
    </xf>
    <xf numFmtId="49" fontId="1" fillId="6" borderId="3" xfId="1" applyNumberFormat="1" applyFill="1" applyBorder="1"/>
    <xf numFmtId="49" fontId="1" fillId="6" borderId="8" xfId="1" applyNumberFormat="1" applyFill="1" applyBorder="1"/>
    <xf numFmtId="49" fontId="1" fillId="4" borderId="0" xfId="1" applyNumberFormat="1" applyFill="1" applyAlignment="1">
      <alignment horizontal="center"/>
    </xf>
    <xf numFmtId="0" fontId="1" fillId="7" borderId="0" xfId="1" applyFill="1"/>
    <xf numFmtId="49" fontId="5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49" fontId="8" fillId="0" borderId="0" xfId="0" applyNumberFormat="1" applyFont="1" applyAlignment="1">
      <alignment horizontal="left" vertical="center"/>
    </xf>
    <xf numFmtId="49" fontId="2" fillId="6" borderId="0" xfId="1" applyNumberFormat="1" applyFont="1" applyFill="1" applyAlignment="1">
      <alignment horizontal="center"/>
    </xf>
    <xf numFmtId="49" fontId="2" fillId="6" borderId="8" xfId="1" applyNumberFormat="1" applyFont="1" applyFill="1" applyBorder="1" applyAlignment="1">
      <alignment horizontal="center"/>
    </xf>
    <xf numFmtId="49" fontId="2" fillId="6" borderId="6" xfId="1" applyNumberFormat="1" applyFont="1" applyFill="1" applyBorder="1" applyAlignment="1">
      <alignment horizontal="center"/>
    </xf>
    <xf numFmtId="49" fontId="5" fillId="8" borderId="0" xfId="0" applyNumberFormat="1" applyFont="1" applyFill="1" applyAlignment="1">
      <alignment horizontal="center" vertical="center"/>
    </xf>
    <xf numFmtId="49" fontId="5" fillId="7" borderId="0" xfId="0" applyNumberFormat="1" applyFont="1" applyFill="1" applyAlignment="1">
      <alignment horizontal="center" vertical="center"/>
    </xf>
    <xf numFmtId="49" fontId="5" fillId="9" borderId="0" xfId="0" applyNumberFormat="1" applyFont="1" applyFill="1" applyAlignment="1">
      <alignment horizontal="center" vertical="center"/>
    </xf>
    <xf numFmtId="49" fontId="5" fillId="10" borderId="0" xfId="0" applyNumberFormat="1" applyFont="1" applyFill="1" applyAlignment="1">
      <alignment horizontal="center" vertical="center"/>
    </xf>
    <xf numFmtId="49" fontId="5" fillId="11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1" fillId="6" borderId="0" xfId="1" applyNumberFormat="1" applyFill="1" applyAlignment="1">
      <alignment horizontal="center"/>
    </xf>
    <xf numFmtId="49" fontId="2" fillId="6" borderId="3" xfId="1" applyNumberFormat="1" applyFont="1" applyFill="1" applyBorder="1" applyAlignment="1">
      <alignment horizontal="center"/>
    </xf>
    <xf numFmtId="0" fontId="12" fillId="0" borderId="0" xfId="0" applyFont="1"/>
    <xf numFmtId="49" fontId="1" fillId="4" borderId="0" xfId="1" applyNumberForma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B3" sqref="B3"/>
    </sheetView>
  </sheetViews>
  <sheetFormatPr defaultRowHeight="12.75"/>
  <cols>
    <col min="1" max="1" width="9.140625" style="1"/>
    <col min="2" max="2" width="37.5703125" style="1" bestFit="1" customWidth="1"/>
    <col min="3" max="5" width="9.140625" style="1"/>
    <col min="6" max="6" width="15.42578125" style="1" customWidth="1"/>
    <col min="7" max="16384" width="9.140625" style="1"/>
  </cols>
  <sheetData>
    <row r="1" spans="1:6">
      <c r="A1" s="7" t="s">
        <v>44</v>
      </c>
      <c r="B1" s="3" t="s">
        <v>21</v>
      </c>
      <c r="C1" s="3" t="s">
        <v>20</v>
      </c>
      <c r="D1" s="3" t="s">
        <v>19</v>
      </c>
      <c r="E1" s="3" t="s">
        <v>18</v>
      </c>
      <c r="F1" s="3" t="s">
        <v>13</v>
      </c>
    </row>
    <row r="2" spans="1:6">
      <c r="A2" s="1" t="s">
        <v>17</v>
      </c>
      <c r="B2" s="6" t="s">
        <v>25</v>
      </c>
      <c r="C2" s="1">
        <f>IF($B2="Name","",VLOOKUP($B2,'Master Coords'!$A:$F,2,FALSE))</f>
        <v>2.4</v>
      </c>
      <c r="D2" s="1">
        <f>IF($B2="Name","",VLOOKUP($B2,'Master Coords'!$A:$F,3,FALSE))</f>
        <v>2.5</v>
      </c>
      <c r="E2" s="1">
        <f>IF($B2="Name","",VLOOKUP($B2,'Master Coords'!$A:$F,4,FALSE))</f>
        <v>-2.6</v>
      </c>
      <c r="F2" s="1" t="str">
        <f>IF($B2="Name","",VLOOKUP($B2,'Master Coords'!$A:$F,5,FALSE))</f>
        <v>002 (Alpha Centauri)</v>
      </c>
    </row>
    <row r="3" spans="1:6">
      <c r="A3" s="1" t="s">
        <v>16</v>
      </c>
      <c r="B3" s="36" t="s">
        <v>9</v>
      </c>
      <c r="C3" s="1">
        <f>IF($B2="Name","",VLOOKUP($B3,'Master Coords'!$A:$F,2,FALSE))</f>
        <v>0</v>
      </c>
      <c r="D3" s="1">
        <f>IF($B2="Name","",VLOOKUP($B3,'Master Coords'!$A:$F,3,FALSE))</f>
        <v>0</v>
      </c>
      <c r="E3" s="1">
        <f>IF($B2="Name","",VLOOKUP($B3,'Master Coords'!$A:$F,4,FALSE))</f>
        <v>0</v>
      </c>
      <c r="F3" s="1" t="str">
        <f>IF($B2="Name","",VLOOKUP($B3,'Master Coords'!$A:$F,5,FALSE))</f>
        <v>001 (Sol)</v>
      </c>
    </row>
    <row r="4" spans="1:6" ht="13.5" thickBot="1"/>
    <row r="5" spans="1:6" ht="13.5" thickBot="1">
      <c r="A5" s="1" t="s">
        <v>15</v>
      </c>
      <c r="B5" s="5">
        <f>IF(OR(B2="Name",B3="Name"),"N/A",SQRT((C3-C2)^2+(D3-D2)^2+(E3-E2)^2))</f>
        <v>4.3324358044868942</v>
      </c>
    </row>
    <row r="8" spans="1:6">
      <c r="A8" s="7" t="s">
        <v>45</v>
      </c>
      <c r="C8" s="3" t="s">
        <v>20</v>
      </c>
      <c r="D8" s="3" t="s">
        <v>19</v>
      </c>
      <c r="E8" s="3" t="s">
        <v>18</v>
      </c>
    </row>
    <row r="9" spans="1:6">
      <c r="A9" s="1" t="s">
        <v>17</v>
      </c>
      <c r="C9" s="1">
        <v>0</v>
      </c>
      <c r="D9" s="1">
        <v>0</v>
      </c>
      <c r="E9" s="1">
        <v>0</v>
      </c>
    </row>
    <row r="10" spans="1:6">
      <c r="A10" s="1" t="s">
        <v>16</v>
      </c>
      <c r="C10" s="1">
        <v>17.5</v>
      </c>
      <c r="D10" s="1">
        <v>18.3</v>
      </c>
      <c r="E10" s="1">
        <v>11</v>
      </c>
    </row>
    <row r="11" spans="1:6">
      <c r="A11" s="1" t="s">
        <v>15</v>
      </c>
      <c r="B11" s="8">
        <f>SQRT((C10-C9)^2+(D10-D9)^2+(E10-E9)^2)</f>
        <v>27.606883199665987</v>
      </c>
    </row>
  </sheetData>
  <dataValidations count="1">
    <dataValidation type="list" allowBlank="1" showInputMessage="1" showErrorMessage="1" sqref="WVJ983042:WVJ983044 IX2:IX4 ST2:ST4 ACP2:ACP4 AML2:AML4 AWH2:AWH4 BGD2:BGD4 BPZ2:BPZ4 BZV2:BZV4 CJR2:CJR4 CTN2:CTN4 DDJ2:DDJ4 DNF2:DNF4 DXB2:DXB4 EGX2:EGX4 EQT2:EQT4 FAP2:FAP4 FKL2:FKL4 FUH2:FUH4 GED2:GED4 GNZ2:GNZ4 GXV2:GXV4 HHR2:HHR4 HRN2:HRN4 IBJ2:IBJ4 ILF2:ILF4 IVB2:IVB4 JEX2:JEX4 JOT2:JOT4 JYP2:JYP4 KIL2:KIL4 KSH2:KSH4 LCD2:LCD4 LLZ2:LLZ4 LVV2:LVV4 MFR2:MFR4 MPN2:MPN4 MZJ2:MZJ4 NJF2:NJF4 NTB2:NTB4 OCX2:OCX4 OMT2:OMT4 OWP2:OWP4 PGL2:PGL4 PQH2:PQH4 QAD2:QAD4 QJZ2:QJZ4 QTV2:QTV4 RDR2:RDR4 RNN2:RNN4 RXJ2:RXJ4 SHF2:SHF4 SRB2:SRB4 TAX2:TAX4 TKT2:TKT4 TUP2:TUP4 UEL2:UEL4 UOH2:UOH4 UYD2:UYD4 VHZ2:VHZ4 VRV2:VRV4 WBR2:WBR4 WLN2:WLN4 WVJ2:WVJ4 B65538:B65540 IX65538:IX65540 ST65538:ST65540 ACP65538:ACP65540 AML65538:AML65540 AWH65538:AWH65540 BGD65538:BGD65540 BPZ65538:BPZ65540 BZV65538:BZV65540 CJR65538:CJR65540 CTN65538:CTN65540 DDJ65538:DDJ65540 DNF65538:DNF65540 DXB65538:DXB65540 EGX65538:EGX65540 EQT65538:EQT65540 FAP65538:FAP65540 FKL65538:FKL65540 FUH65538:FUH65540 GED65538:GED65540 GNZ65538:GNZ65540 GXV65538:GXV65540 HHR65538:HHR65540 HRN65538:HRN65540 IBJ65538:IBJ65540 ILF65538:ILF65540 IVB65538:IVB65540 JEX65538:JEX65540 JOT65538:JOT65540 JYP65538:JYP65540 KIL65538:KIL65540 KSH65538:KSH65540 LCD65538:LCD65540 LLZ65538:LLZ65540 LVV65538:LVV65540 MFR65538:MFR65540 MPN65538:MPN65540 MZJ65538:MZJ65540 NJF65538:NJF65540 NTB65538:NTB65540 OCX65538:OCX65540 OMT65538:OMT65540 OWP65538:OWP65540 PGL65538:PGL65540 PQH65538:PQH65540 QAD65538:QAD65540 QJZ65538:QJZ65540 QTV65538:QTV65540 RDR65538:RDR65540 RNN65538:RNN65540 RXJ65538:RXJ65540 SHF65538:SHF65540 SRB65538:SRB65540 TAX65538:TAX65540 TKT65538:TKT65540 TUP65538:TUP65540 UEL65538:UEL65540 UOH65538:UOH65540 UYD65538:UYD65540 VHZ65538:VHZ65540 VRV65538:VRV65540 WBR65538:WBR65540 WLN65538:WLN65540 WVJ65538:WVJ65540 B131074:B131076 IX131074:IX131076 ST131074:ST131076 ACP131074:ACP131076 AML131074:AML131076 AWH131074:AWH131076 BGD131074:BGD131076 BPZ131074:BPZ131076 BZV131074:BZV131076 CJR131074:CJR131076 CTN131074:CTN131076 DDJ131074:DDJ131076 DNF131074:DNF131076 DXB131074:DXB131076 EGX131074:EGX131076 EQT131074:EQT131076 FAP131074:FAP131076 FKL131074:FKL131076 FUH131074:FUH131076 GED131074:GED131076 GNZ131074:GNZ131076 GXV131074:GXV131076 HHR131074:HHR131076 HRN131074:HRN131076 IBJ131074:IBJ131076 ILF131074:ILF131076 IVB131074:IVB131076 JEX131074:JEX131076 JOT131074:JOT131076 JYP131074:JYP131076 KIL131074:KIL131076 KSH131074:KSH131076 LCD131074:LCD131076 LLZ131074:LLZ131076 LVV131074:LVV131076 MFR131074:MFR131076 MPN131074:MPN131076 MZJ131074:MZJ131076 NJF131074:NJF131076 NTB131074:NTB131076 OCX131074:OCX131076 OMT131074:OMT131076 OWP131074:OWP131076 PGL131074:PGL131076 PQH131074:PQH131076 QAD131074:QAD131076 QJZ131074:QJZ131076 QTV131074:QTV131076 RDR131074:RDR131076 RNN131074:RNN131076 RXJ131074:RXJ131076 SHF131074:SHF131076 SRB131074:SRB131076 TAX131074:TAX131076 TKT131074:TKT131076 TUP131074:TUP131076 UEL131074:UEL131076 UOH131074:UOH131076 UYD131074:UYD131076 VHZ131074:VHZ131076 VRV131074:VRV131076 WBR131074:WBR131076 WLN131074:WLN131076 WVJ131074:WVJ131076 B196610:B196612 IX196610:IX196612 ST196610:ST196612 ACP196610:ACP196612 AML196610:AML196612 AWH196610:AWH196612 BGD196610:BGD196612 BPZ196610:BPZ196612 BZV196610:BZV196612 CJR196610:CJR196612 CTN196610:CTN196612 DDJ196610:DDJ196612 DNF196610:DNF196612 DXB196610:DXB196612 EGX196610:EGX196612 EQT196610:EQT196612 FAP196610:FAP196612 FKL196610:FKL196612 FUH196610:FUH196612 GED196610:GED196612 GNZ196610:GNZ196612 GXV196610:GXV196612 HHR196610:HHR196612 HRN196610:HRN196612 IBJ196610:IBJ196612 ILF196610:ILF196612 IVB196610:IVB196612 JEX196610:JEX196612 JOT196610:JOT196612 JYP196610:JYP196612 KIL196610:KIL196612 KSH196610:KSH196612 LCD196610:LCD196612 LLZ196610:LLZ196612 LVV196610:LVV196612 MFR196610:MFR196612 MPN196610:MPN196612 MZJ196610:MZJ196612 NJF196610:NJF196612 NTB196610:NTB196612 OCX196610:OCX196612 OMT196610:OMT196612 OWP196610:OWP196612 PGL196610:PGL196612 PQH196610:PQH196612 QAD196610:QAD196612 QJZ196610:QJZ196612 QTV196610:QTV196612 RDR196610:RDR196612 RNN196610:RNN196612 RXJ196610:RXJ196612 SHF196610:SHF196612 SRB196610:SRB196612 TAX196610:TAX196612 TKT196610:TKT196612 TUP196610:TUP196612 UEL196610:UEL196612 UOH196610:UOH196612 UYD196610:UYD196612 VHZ196610:VHZ196612 VRV196610:VRV196612 WBR196610:WBR196612 WLN196610:WLN196612 WVJ196610:WVJ196612 B262146:B262148 IX262146:IX262148 ST262146:ST262148 ACP262146:ACP262148 AML262146:AML262148 AWH262146:AWH262148 BGD262146:BGD262148 BPZ262146:BPZ262148 BZV262146:BZV262148 CJR262146:CJR262148 CTN262146:CTN262148 DDJ262146:DDJ262148 DNF262146:DNF262148 DXB262146:DXB262148 EGX262146:EGX262148 EQT262146:EQT262148 FAP262146:FAP262148 FKL262146:FKL262148 FUH262146:FUH262148 GED262146:GED262148 GNZ262146:GNZ262148 GXV262146:GXV262148 HHR262146:HHR262148 HRN262146:HRN262148 IBJ262146:IBJ262148 ILF262146:ILF262148 IVB262146:IVB262148 JEX262146:JEX262148 JOT262146:JOT262148 JYP262146:JYP262148 KIL262146:KIL262148 KSH262146:KSH262148 LCD262146:LCD262148 LLZ262146:LLZ262148 LVV262146:LVV262148 MFR262146:MFR262148 MPN262146:MPN262148 MZJ262146:MZJ262148 NJF262146:NJF262148 NTB262146:NTB262148 OCX262146:OCX262148 OMT262146:OMT262148 OWP262146:OWP262148 PGL262146:PGL262148 PQH262146:PQH262148 QAD262146:QAD262148 QJZ262146:QJZ262148 QTV262146:QTV262148 RDR262146:RDR262148 RNN262146:RNN262148 RXJ262146:RXJ262148 SHF262146:SHF262148 SRB262146:SRB262148 TAX262146:TAX262148 TKT262146:TKT262148 TUP262146:TUP262148 UEL262146:UEL262148 UOH262146:UOH262148 UYD262146:UYD262148 VHZ262146:VHZ262148 VRV262146:VRV262148 WBR262146:WBR262148 WLN262146:WLN262148 WVJ262146:WVJ262148 B327682:B327684 IX327682:IX327684 ST327682:ST327684 ACP327682:ACP327684 AML327682:AML327684 AWH327682:AWH327684 BGD327682:BGD327684 BPZ327682:BPZ327684 BZV327682:BZV327684 CJR327682:CJR327684 CTN327682:CTN327684 DDJ327682:DDJ327684 DNF327682:DNF327684 DXB327682:DXB327684 EGX327682:EGX327684 EQT327682:EQT327684 FAP327682:FAP327684 FKL327682:FKL327684 FUH327682:FUH327684 GED327682:GED327684 GNZ327682:GNZ327684 GXV327682:GXV327684 HHR327682:HHR327684 HRN327682:HRN327684 IBJ327682:IBJ327684 ILF327682:ILF327684 IVB327682:IVB327684 JEX327682:JEX327684 JOT327682:JOT327684 JYP327682:JYP327684 KIL327682:KIL327684 KSH327682:KSH327684 LCD327682:LCD327684 LLZ327682:LLZ327684 LVV327682:LVV327684 MFR327682:MFR327684 MPN327682:MPN327684 MZJ327682:MZJ327684 NJF327682:NJF327684 NTB327682:NTB327684 OCX327682:OCX327684 OMT327682:OMT327684 OWP327682:OWP327684 PGL327682:PGL327684 PQH327682:PQH327684 QAD327682:QAD327684 QJZ327682:QJZ327684 QTV327682:QTV327684 RDR327682:RDR327684 RNN327682:RNN327684 RXJ327682:RXJ327684 SHF327682:SHF327684 SRB327682:SRB327684 TAX327682:TAX327684 TKT327682:TKT327684 TUP327682:TUP327684 UEL327682:UEL327684 UOH327682:UOH327684 UYD327682:UYD327684 VHZ327682:VHZ327684 VRV327682:VRV327684 WBR327682:WBR327684 WLN327682:WLN327684 WVJ327682:WVJ327684 B393218:B393220 IX393218:IX393220 ST393218:ST393220 ACP393218:ACP393220 AML393218:AML393220 AWH393218:AWH393220 BGD393218:BGD393220 BPZ393218:BPZ393220 BZV393218:BZV393220 CJR393218:CJR393220 CTN393218:CTN393220 DDJ393218:DDJ393220 DNF393218:DNF393220 DXB393218:DXB393220 EGX393218:EGX393220 EQT393218:EQT393220 FAP393218:FAP393220 FKL393218:FKL393220 FUH393218:FUH393220 GED393218:GED393220 GNZ393218:GNZ393220 GXV393218:GXV393220 HHR393218:HHR393220 HRN393218:HRN393220 IBJ393218:IBJ393220 ILF393218:ILF393220 IVB393218:IVB393220 JEX393218:JEX393220 JOT393218:JOT393220 JYP393218:JYP393220 KIL393218:KIL393220 KSH393218:KSH393220 LCD393218:LCD393220 LLZ393218:LLZ393220 LVV393218:LVV393220 MFR393218:MFR393220 MPN393218:MPN393220 MZJ393218:MZJ393220 NJF393218:NJF393220 NTB393218:NTB393220 OCX393218:OCX393220 OMT393218:OMT393220 OWP393218:OWP393220 PGL393218:PGL393220 PQH393218:PQH393220 QAD393218:QAD393220 QJZ393218:QJZ393220 QTV393218:QTV393220 RDR393218:RDR393220 RNN393218:RNN393220 RXJ393218:RXJ393220 SHF393218:SHF393220 SRB393218:SRB393220 TAX393218:TAX393220 TKT393218:TKT393220 TUP393218:TUP393220 UEL393218:UEL393220 UOH393218:UOH393220 UYD393218:UYD393220 VHZ393218:VHZ393220 VRV393218:VRV393220 WBR393218:WBR393220 WLN393218:WLN393220 WVJ393218:WVJ393220 B458754:B458756 IX458754:IX458756 ST458754:ST458756 ACP458754:ACP458756 AML458754:AML458756 AWH458754:AWH458756 BGD458754:BGD458756 BPZ458754:BPZ458756 BZV458754:BZV458756 CJR458754:CJR458756 CTN458754:CTN458756 DDJ458754:DDJ458756 DNF458754:DNF458756 DXB458754:DXB458756 EGX458754:EGX458756 EQT458754:EQT458756 FAP458754:FAP458756 FKL458754:FKL458756 FUH458754:FUH458756 GED458754:GED458756 GNZ458754:GNZ458756 GXV458754:GXV458756 HHR458754:HHR458756 HRN458754:HRN458756 IBJ458754:IBJ458756 ILF458754:ILF458756 IVB458754:IVB458756 JEX458754:JEX458756 JOT458754:JOT458756 JYP458754:JYP458756 KIL458754:KIL458756 KSH458754:KSH458756 LCD458754:LCD458756 LLZ458754:LLZ458756 LVV458754:LVV458756 MFR458754:MFR458756 MPN458754:MPN458756 MZJ458754:MZJ458756 NJF458754:NJF458756 NTB458754:NTB458756 OCX458754:OCX458756 OMT458754:OMT458756 OWP458754:OWP458756 PGL458754:PGL458756 PQH458754:PQH458756 QAD458754:QAD458756 QJZ458754:QJZ458756 QTV458754:QTV458756 RDR458754:RDR458756 RNN458754:RNN458756 RXJ458754:RXJ458756 SHF458754:SHF458756 SRB458754:SRB458756 TAX458754:TAX458756 TKT458754:TKT458756 TUP458754:TUP458756 UEL458754:UEL458756 UOH458754:UOH458756 UYD458754:UYD458756 VHZ458754:VHZ458756 VRV458754:VRV458756 WBR458754:WBR458756 WLN458754:WLN458756 WVJ458754:WVJ458756 B524290:B524292 IX524290:IX524292 ST524290:ST524292 ACP524290:ACP524292 AML524290:AML524292 AWH524290:AWH524292 BGD524290:BGD524292 BPZ524290:BPZ524292 BZV524290:BZV524292 CJR524290:CJR524292 CTN524290:CTN524292 DDJ524290:DDJ524292 DNF524290:DNF524292 DXB524290:DXB524292 EGX524290:EGX524292 EQT524290:EQT524292 FAP524290:FAP524292 FKL524290:FKL524292 FUH524290:FUH524292 GED524290:GED524292 GNZ524290:GNZ524292 GXV524290:GXV524292 HHR524290:HHR524292 HRN524290:HRN524292 IBJ524290:IBJ524292 ILF524290:ILF524292 IVB524290:IVB524292 JEX524290:JEX524292 JOT524290:JOT524292 JYP524290:JYP524292 KIL524290:KIL524292 KSH524290:KSH524292 LCD524290:LCD524292 LLZ524290:LLZ524292 LVV524290:LVV524292 MFR524290:MFR524292 MPN524290:MPN524292 MZJ524290:MZJ524292 NJF524290:NJF524292 NTB524290:NTB524292 OCX524290:OCX524292 OMT524290:OMT524292 OWP524290:OWP524292 PGL524290:PGL524292 PQH524290:PQH524292 QAD524290:QAD524292 QJZ524290:QJZ524292 QTV524290:QTV524292 RDR524290:RDR524292 RNN524290:RNN524292 RXJ524290:RXJ524292 SHF524290:SHF524292 SRB524290:SRB524292 TAX524290:TAX524292 TKT524290:TKT524292 TUP524290:TUP524292 UEL524290:UEL524292 UOH524290:UOH524292 UYD524290:UYD524292 VHZ524290:VHZ524292 VRV524290:VRV524292 WBR524290:WBR524292 WLN524290:WLN524292 WVJ524290:WVJ524292 B589826:B589828 IX589826:IX589828 ST589826:ST589828 ACP589826:ACP589828 AML589826:AML589828 AWH589826:AWH589828 BGD589826:BGD589828 BPZ589826:BPZ589828 BZV589826:BZV589828 CJR589826:CJR589828 CTN589826:CTN589828 DDJ589826:DDJ589828 DNF589826:DNF589828 DXB589826:DXB589828 EGX589826:EGX589828 EQT589826:EQT589828 FAP589826:FAP589828 FKL589826:FKL589828 FUH589826:FUH589828 GED589826:GED589828 GNZ589826:GNZ589828 GXV589826:GXV589828 HHR589826:HHR589828 HRN589826:HRN589828 IBJ589826:IBJ589828 ILF589826:ILF589828 IVB589826:IVB589828 JEX589826:JEX589828 JOT589826:JOT589828 JYP589826:JYP589828 KIL589826:KIL589828 KSH589826:KSH589828 LCD589826:LCD589828 LLZ589826:LLZ589828 LVV589826:LVV589828 MFR589826:MFR589828 MPN589826:MPN589828 MZJ589826:MZJ589828 NJF589826:NJF589828 NTB589826:NTB589828 OCX589826:OCX589828 OMT589826:OMT589828 OWP589826:OWP589828 PGL589826:PGL589828 PQH589826:PQH589828 QAD589826:QAD589828 QJZ589826:QJZ589828 QTV589826:QTV589828 RDR589826:RDR589828 RNN589826:RNN589828 RXJ589826:RXJ589828 SHF589826:SHF589828 SRB589826:SRB589828 TAX589826:TAX589828 TKT589826:TKT589828 TUP589826:TUP589828 UEL589826:UEL589828 UOH589826:UOH589828 UYD589826:UYD589828 VHZ589826:VHZ589828 VRV589826:VRV589828 WBR589826:WBR589828 WLN589826:WLN589828 WVJ589826:WVJ589828 B655362:B655364 IX655362:IX655364 ST655362:ST655364 ACP655362:ACP655364 AML655362:AML655364 AWH655362:AWH655364 BGD655362:BGD655364 BPZ655362:BPZ655364 BZV655362:BZV655364 CJR655362:CJR655364 CTN655362:CTN655364 DDJ655362:DDJ655364 DNF655362:DNF655364 DXB655362:DXB655364 EGX655362:EGX655364 EQT655362:EQT655364 FAP655362:FAP655364 FKL655362:FKL655364 FUH655362:FUH655364 GED655362:GED655364 GNZ655362:GNZ655364 GXV655362:GXV655364 HHR655362:HHR655364 HRN655362:HRN655364 IBJ655362:IBJ655364 ILF655362:ILF655364 IVB655362:IVB655364 JEX655362:JEX655364 JOT655362:JOT655364 JYP655362:JYP655364 KIL655362:KIL655364 KSH655362:KSH655364 LCD655362:LCD655364 LLZ655362:LLZ655364 LVV655362:LVV655364 MFR655362:MFR655364 MPN655362:MPN655364 MZJ655362:MZJ655364 NJF655362:NJF655364 NTB655362:NTB655364 OCX655362:OCX655364 OMT655362:OMT655364 OWP655362:OWP655364 PGL655362:PGL655364 PQH655362:PQH655364 QAD655362:QAD655364 QJZ655362:QJZ655364 QTV655362:QTV655364 RDR655362:RDR655364 RNN655362:RNN655364 RXJ655362:RXJ655364 SHF655362:SHF655364 SRB655362:SRB655364 TAX655362:TAX655364 TKT655362:TKT655364 TUP655362:TUP655364 UEL655362:UEL655364 UOH655362:UOH655364 UYD655362:UYD655364 VHZ655362:VHZ655364 VRV655362:VRV655364 WBR655362:WBR655364 WLN655362:WLN655364 WVJ655362:WVJ655364 B720898:B720900 IX720898:IX720900 ST720898:ST720900 ACP720898:ACP720900 AML720898:AML720900 AWH720898:AWH720900 BGD720898:BGD720900 BPZ720898:BPZ720900 BZV720898:BZV720900 CJR720898:CJR720900 CTN720898:CTN720900 DDJ720898:DDJ720900 DNF720898:DNF720900 DXB720898:DXB720900 EGX720898:EGX720900 EQT720898:EQT720900 FAP720898:FAP720900 FKL720898:FKL720900 FUH720898:FUH720900 GED720898:GED720900 GNZ720898:GNZ720900 GXV720898:GXV720900 HHR720898:HHR720900 HRN720898:HRN720900 IBJ720898:IBJ720900 ILF720898:ILF720900 IVB720898:IVB720900 JEX720898:JEX720900 JOT720898:JOT720900 JYP720898:JYP720900 KIL720898:KIL720900 KSH720898:KSH720900 LCD720898:LCD720900 LLZ720898:LLZ720900 LVV720898:LVV720900 MFR720898:MFR720900 MPN720898:MPN720900 MZJ720898:MZJ720900 NJF720898:NJF720900 NTB720898:NTB720900 OCX720898:OCX720900 OMT720898:OMT720900 OWP720898:OWP720900 PGL720898:PGL720900 PQH720898:PQH720900 QAD720898:QAD720900 QJZ720898:QJZ720900 QTV720898:QTV720900 RDR720898:RDR720900 RNN720898:RNN720900 RXJ720898:RXJ720900 SHF720898:SHF720900 SRB720898:SRB720900 TAX720898:TAX720900 TKT720898:TKT720900 TUP720898:TUP720900 UEL720898:UEL720900 UOH720898:UOH720900 UYD720898:UYD720900 VHZ720898:VHZ720900 VRV720898:VRV720900 WBR720898:WBR720900 WLN720898:WLN720900 WVJ720898:WVJ720900 B786434:B786436 IX786434:IX786436 ST786434:ST786436 ACP786434:ACP786436 AML786434:AML786436 AWH786434:AWH786436 BGD786434:BGD786436 BPZ786434:BPZ786436 BZV786434:BZV786436 CJR786434:CJR786436 CTN786434:CTN786436 DDJ786434:DDJ786436 DNF786434:DNF786436 DXB786434:DXB786436 EGX786434:EGX786436 EQT786434:EQT786436 FAP786434:FAP786436 FKL786434:FKL786436 FUH786434:FUH786436 GED786434:GED786436 GNZ786434:GNZ786436 GXV786434:GXV786436 HHR786434:HHR786436 HRN786434:HRN786436 IBJ786434:IBJ786436 ILF786434:ILF786436 IVB786434:IVB786436 JEX786434:JEX786436 JOT786434:JOT786436 JYP786434:JYP786436 KIL786434:KIL786436 KSH786434:KSH786436 LCD786434:LCD786436 LLZ786434:LLZ786436 LVV786434:LVV786436 MFR786434:MFR786436 MPN786434:MPN786436 MZJ786434:MZJ786436 NJF786434:NJF786436 NTB786434:NTB786436 OCX786434:OCX786436 OMT786434:OMT786436 OWP786434:OWP786436 PGL786434:PGL786436 PQH786434:PQH786436 QAD786434:QAD786436 QJZ786434:QJZ786436 QTV786434:QTV786436 RDR786434:RDR786436 RNN786434:RNN786436 RXJ786434:RXJ786436 SHF786434:SHF786436 SRB786434:SRB786436 TAX786434:TAX786436 TKT786434:TKT786436 TUP786434:TUP786436 UEL786434:UEL786436 UOH786434:UOH786436 UYD786434:UYD786436 VHZ786434:VHZ786436 VRV786434:VRV786436 WBR786434:WBR786436 WLN786434:WLN786436 WVJ786434:WVJ786436 B851970:B851972 IX851970:IX851972 ST851970:ST851972 ACP851970:ACP851972 AML851970:AML851972 AWH851970:AWH851972 BGD851970:BGD851972 BPZ851970:BPZ851972 BZV851970:BZV851972 CJR851970:CJR851972 CTN851970:CTN851972 DDJ851970:DDJ851972 DNF851970:DNF851972 DXB851970:DXB851972 EGX851970:EGX851972 EQT851970:EQT851972 FAP851970:FAP851972 FKL851970:FKL851972 FUH851970:FUH851972 GED851970:GED851972 GNZ851970:GNZ851972 GXV851970:GXV851972 HHR851970:HHR851972 HRN851970:HRN851972 IBJ851970:IBJ851972 ILF851970:ILF851972 IVB851970:IVB851972 JEX851970:JEX851972 JOT851970:JOT851972 JYP851970:JYP851972 KIL851970:KIL851972 KSH851970:KSH851972 LCD851970:LCD851972 LLZ851970:LLZ851972 LVV851970:LVV851972 MFR851970:MFR851972 MPN851970:MPN851972 MZJ851970:MZJ851972 NJF851970:NJF851972 NTB851970:NTB851972 OCX851970:OCX851972 OMT851970:OMT851972 OWP851970:OWP851972 PGL851970:PGL851972 PQH851970:PQH851972 QAD851970:QAD851972 QJZ851970:QJZ851972 QTV851970:QTV851972 RDR851970:RDR851972 RNN851970:RNN851972 RXJ851970:RXJ851972 SHF851970:SHF851972 SRB851970:SRB851972 TAX851970:TAX851972 TKT851970:TKT851972 TUP851970:TUP851972 UEL851970:UEL851972 UOH851970:UOH851972 UYD851970:UYD851972 VHZ851970:VHZ851972 VRV851970:VRV851972 WBR851970:WBR851972 WLN851970:WLN851972 WVJ851970:WVJ851972 B917506:B917508 IX917506:IX917508 ST917506:ST917508 ACP917506:ACP917508 AML917506:AML917508 AWH917506:AWH917508 BGD917506:BGD917508 BPZ917506:BPZ917508 BZV917506:BZV917508 CJR917506:CJR917508 CTN917506:CTN917508 DDJ917506:DDJ917508 DNF917506:DNF917508 DXB917506:DXB917508 EGX917506:EGX917508 EQT917506:EQT917508 FAP917506:FAP917508 FKL917506:FKL917508 FUH917506:FUH917508 GED917506:GED917508 GNZ917506:GNZ917508 GXV917506:GXV917508 HHR917506:HHR917508 HRN917506:HRN917508 IBJ917506:IBJ917508 ILF917506:ILF917508 IVB917506:IVB917508 JEX917506:JEX917508 JOT917506:JOT917508 JYP917506:JYP917508 KIL917506:KIL917508 KSH917506:KSH917508 LCD917506:LCD917508 LLZ917506:LLZ917508 LVV917506:LVV917508 MFR917506:MFR917508 MPN917506:MPN917508 MZJ917506:MZJ917508 NJF917506:NJF917508 NTB917506:NTB917508 OCX917506:OCX917508 OMT917506:OMT917508 OWP917506:OWP917508 PGL917506:PGL917508 PQH917506:PQH917508 QAD917506:QAD917508 QJZ917506:QJZ917508 QTV917506:QTV917508 RDR917506:RDR917508 RNN917506:RNN917508 RXJ917506:RXJ917508 SHF917506:SHF917508 SRB917506:SRB917508 TAX917506:TAX917508 TKT917506:TKT917508 TUP917506:TUP917508 UEL917506:UEL917508 UOH917506:UOH917508 UYD917506:UYD917508 VHZ917506:VHZ917508 VRV917506:VRV917508 WBR917506:WBR917508 WLN917506:WLN917508 WVJ917506:WVJ917508 B983042:B983044 IX983042:IX983044 ST983042:ST983044 ACP983042:ACP983044 AML983042:AML983044 AWH983042:AWH983044 BGD983042:BGD983044 BPZ983042:BPZ983044 BZV983042:BZV983044 CJR983042:CJR983044 CTN983042:CTN983044 DDJ983042:DDJ983044 DNF983042:DNF983044 DXB983042:DXB983044 EGX983042:EGX983044 EQT983042:EQT983044 FAP983042:FAP983044 FKL983042:FKL983044 FUH983042:FUH983044 GED983042:GED983044 GNZ983042:GNZ983044 GXV983042:GXV983044 HHR983042:HHR983044 HRN983042:HRN983044 IBJ983042:IBJ983044 ILF983042:ILF983044 IVB983042:IVB983044 JEX983042:JEX983044 JOT983042:JOT983044 JYP983042:JYP983044 KIL983042:KIL983044 KSH983042:KSH983044 LCD983042:LCD983044 LLZ983042:LLZ983044 LVV983042:LVV983044 MFR983042:MFR983044 MPN983042:MPN983044 MZJ983042:MZJ983044 NJF983042:NJF983044 NTB983042:NTB983044 OCX983042:OCX983044 OMT983042:OMT983044 OWP983042:OWP983044 PGL983042:PGL983044 PQH983042:PQH983044 QAD983042:QAD983044 QJZ983042:QJZ983044 QTV983042:QTV983044 RDR983042:RDR983044 RNN983042:RNN983044 RXJ983042:RXJ983044 SHF983042:SHF983044 SRB983042:SRB983044 TAX983042:TAX983044 TKT983042:TKT983044 TUP983042:TUP983044 UEL983042:UEL983044 UOH983042:UOH983044 UYD983042:UYD983044 VHZ983042:VHZ983044 VRV983042:VRV983044 WBR983042:WBR983044 WLN983042:WLN983044 B4" xr:uid="{00000000-0002-0000-0000-000000000000}">
      <formula1>Name</formula1>
    </dataValidation>
  </dataValidations>
  <pageMargins left="0.75" right="0.75" top="1" bottom="1" header="0.5" footer="0.5"/>
  <pageSetup orientation="portrait" horizontalDpi="4294967293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'Master Coords'!$A$6:$A$186</xm:f>
          </x14:formula1>
          <xm:sqref>B2</xm:sqref>
        </x14:dataValidation>
        <x14:dataValidation type="list" allowBlank="1" showInputMessage="1" showErrorMessage="1" xr:uid="{00000000-0002-0000-0000-000002000000}">
          <x14:formula1>
            <xm:f>'Master Coords'!A6:A150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>
      <selection sqref="A1:A1048576"/>
    </sheetView>
  </sheetViews>
  <sheetFormatPr defaultRowHeight="12.75"/>
  <cols>
    <col min="1" max="1" width="21.7109375" style="2" customWidth="1"/>
    <col min="2" max="2" width="8.42578125" style="1" bestFit="1" customWidth="1"/>
    <col min="3" max="3" width="8.28515625" style="1" bestFit="1" customWidth="1"/>
    <col min="4" max="4" width="8.140625" style="1" bestFit="1" customWidth="1"/>
    <col min="5" max="5" width="18" style="1" bestFit="1" customWidth="1"/>
    <col min="6" max="16384" width="9.140625" style="1"/>
  </cols>
  <sheetData>
    <row r="1" spans="1:5">
      <c r="A1" s="2" t="s">
        <v>176</v>
      </c>
    </row>
    <row r="2" spans="1:5">
      <c r="A2" s="2" t="s">
        <v>56</v>
      </c>
    </row>
    <row r="5" spans="1:5" s="3" customFormat="1">
      <c r="A5" s="4" t="s">
        <v>14</v>
      </c>
      <c r="B5" s="3" t="s">
        <v>12</v>
      </c>
      <c r="C5" s="3" t="s">
        <v>11</v>
      </c>
      <c r="D5" s="3" t="s">
        <v>10</v>
      </c>
      <c r="E5" s="3" t="s">
        <v>13</v>
      </c>
    </row>
    <row r="6" spans="1:5">
      <c r="A6" s="1" t="s">
        <v>25</v>
      </c>
      <c r="B6" s="1">
        <v>2.4</v>
      </c>
      <c r="C6" s="1">
        <v>2.5</v>
      </c>
      <c r="D6" s="1">
        <v>-2.6</v>
      </c>
      <c r="E6" s="1" t="s">
        <v>1</v>
      </c>
    </row>
    <row r="7" spans="1:5">
      <c r="A7" s="2" t="s">
        <v>164</v>
      </c>
      <c r="B7" s="1">
        <v>6</v>
      </c>
      <c r="C7" s="1">
        <v>-10</v>
      </c>
      <c r="D7" s="1">
        <v>3</v>
      </c>
      <c r="E7" s="1" t="s">
        <v>5</v>
      </c>
    </row>
    <row r="8" spans="1:5">
      <c r="A8" s="1" t="s">
        <v>165</v>
      </c>
      <c r="B8" s="1">
        <v>4.5</v>
      </c>
      <c r="C8" s="1">
        <v>1.5</v>
      </c>
      <c r="D8" s="1">
        <v>-15</v>
      </c>
      <c r="E8" s="1" t="s">
        <v>1</v>
      </c>
    </row>
    <row r="9" spans="1:5">
      <c r="A9" s="2" t="s">
        <v>168</v>
      </c>
      <c r="B9" s="1">
        <v>3</v>
      </c>
      <c r="C9" s="1">
        <v>7</v>
      </c>
      <c r="D9" s="1">
        <v>-15</v>
      </c>
      <c r="E9" s="1" t="s">
        <v>7</v>
      </c>
    </row>
    <row r="10" spans="1:5">
      <c r="A10" s="1" t="s">
        <v>166</v>
      </c>
      <c r="B10" s="1">
        <v>-0.5</v>
      </c>
      <c r="C10" s="1">
        <v>-3.5</v>
      </c>
      <c r="D10" s="1">
        <v>-5</v>
      </c>
      <c r="E10" s="1" t="s">
        <v>0</v>
      </c>
    </row>
    <row r="11" spans="1:5">
      <c r="A11" s="2" t="s">
        <v>30</v>
      </c>
      <c r="B11" s="1">
        <v>1</v>
      </c>
      <c r="C11" s="1">
        <v>19</v>
      </c>
      <c r="D11" s="1">
        <v>3</v>
      </c>
      <c r="E11" s="1" t="s">
        <v>7</v>
      </c>
    </row>
    <row r="12" spans="1:5">
      <c r="A12" s="1" t="s">
        <v>8</v>
      </c>
      <c r="B12" s="1">
        <v>-17</v>
      </c>
      <c r="C12" s="1">
        <v>-3.5</v>
      </c>
      <c r="D12" s="1">
        <v>9</v>
      </c>
      <c r="E12" s="1" t="s">
        <v>6</v>
      </c>
    </row>
    <row r="13" spans="1:5">
      <c r="A13" s="1" t="s">
        <v>9</v>
      </c>
      <c r="B13" s="1">
        <v>0</v>
      </c>
      <c r="C13" s="1">
        <v>0</v>
      </c>
      <c r="D13" s="1">
        <v>0</v>
      </c>
      <c r="E13" s="1" t="s">
        <v>4</v>
      </c>
    </row>
    <row r="14" spans="1:5">
      <c r="A14" s="2" t="s">
        <v>26</v>
      </c>
      <c r="B14" s="1">
        <v>-11</v>
      </c>
      <c r="C14" s="1">
        <v>2</v>
      </c>
      <c r="D14" s="1">
        <v>-2</v>
      </c>
      <c r="E14" s="1" t="s">
        <v>3</v>
      </c>
    </row>
    <row r="15" spans="1:5">
      <c r="A15" s="1" t="s">
        <v>24</v>
      </c>
      <c r="B15" s="1">
        <v>-16.5</v>
      </c>
      <c r="C15" s="1">
        <v>-10.5</v>
      </c>
      <c r="D15" s="1">
        <v>-11</v>
      </c>
      <c r="E15" s="1" t="s">
        <v>0</v>
      </c>
    </row>
    <row r="16" spans="1:5">
      <c r="A16" s="2" t="s">
        <v>23</v>
      </c>
      <c r="B16" s="1">
        <v>5</v>
      </c>
      <c r="C16" s="1">
        <v>-12</v>
      </c>
      <c r="D16" s="1">
        <v>-12</v>
      </c>
      <c r="E16" s="1" t="s">
        <v>2</v>
      </c>
    </row>
  </sheetData>
  <sortState xmlns:xlrd2="http://schemas.microsoft.com/office/spreadsheetml/2017/richdata2" ref="A6:E16">
    <sortCondition ref="A6:A16"/>
  </sortState>
  <dataConsolidate/>
  <pageMargins left="0.75" right="0.75" top="1" bottom="1" header="0.5" footer="0.5"/>
  <pageSetup orientation="portrait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7"/>
  <sheetViews>
    <sheetView zoomScaleNormal="100" workbookViewId="0">
      <selection activeCell="P3" sqref="P3:U8"/>
    </sheetView>
  </sheetViews>
  <sheetFormatPr defaultColWidth="8.28515625" defaultRowHeight="43.5" customHeight="1"/>
  <cols>
    <col min="1" max="1" width="8.28515625" style="24"/>
  </cols>
  <sheetData>
    <row r="1" spans="1:23" ht="43.5" customHeight="1">
      <c r="G1" s="25" t="s">
        <v>174</v>
      </c>
    </row>
    <row r="2" spans="1:23" ht="43.5" customHeight="1">
      <c r="B2" s="29" t="s">
        <v>59</v>
      </c>
      <c r="C2" s="29" t="s">
        <v>60</v>
      </c>
      <c r="D2" s="29" t="s">
        <v>61</v>
      </c>
      <c r="E2" s="29" t="s">
        <v>62</v>
      </c>
      <c r="F2" s="29" t="s">
        <v>63</v>
      </c>
      <c r="G2" s="29"/>
      <c r="H2" s="29"/>
      <c r="I2" s="29" t="s">
        <v>112</v>
      </c>
      <c r="J2" s="29" t="s">
        <v>117</v>
      </c>
      <c r="K2" s="29" t="s">
        <v>118</v>
      </c>
      <c r="L2" s="29" t="s">
        <v>119</v>
      </c>
      <c r="M2" s="29" t="s">
        <v>120</v>
      </c>
      <c r="N2" s="26"/>
      <c r="O2" s="26"/>
      <c r="P2" s="26" t="s">
        <v>169</v>
      </c>
      <c r="Q2" s="39" t="s">
        <v>175</v>
      </c>
      <c r="R2" s="26"/>
      <c r="S2" s="26"/>
      <c r="T2" s="26"/>
      <c r="U2" s="26"/>
    </row>
    <row r="3" spans="1:23" ht="43.5" customHeight="1">
      <c r="A3" s="27"/>
      <c r="B3" s="29" t="s">
        <v>64</v>
      </c>
      <c r="C3" s="29" t="s">
        <v>65</v>
      </c>
      <c r="D3" s="29" t="s">
        <v>66</v>
      </c>
      <c r="E3" s="29" t="s">
        <v>67</v>
      </c>
      <c r="F3" s="29" t="s">
        <v>68</v>
      </c>
      <c r="G3" s="29"/>
      <c r="H3" s="29"/>
      <c r="I3" s="29" t="s">
        <v>113</v>
      </c>
      <c r="J3" s="29" t="s">
        <v>121</v>
      </c>
      <c r="K3" s="29" t="s">
        <v>122</v>
      </c>
      <c r="L3" s="29" t="s">
        <v>123</v>
      </c>
      <c r="M3" s="29" t="s">
        <v>124</v>
      </c>
      <c r="N3" s="26"/>
      <c r="O3" s="26"/>
      <c r="P3" s="43" t="s">
        <v>194</v>
      </c>
      <c r="Q3" s="39" t="s">
        <v>170</v>
      </c>
      <c r="R3" s="37"/>
      <c r="S3" s="37"/>
      <c r="T3" s="37"/>
      <c r="U3" s="37"/>
      <c r="V3" s="38"/>
      <c r="W3" s="38"/>
    </row>
    <row r="4" spans="1:23" ht="43.5" customHeight="1">
      <c r="A4" s="27" t="s">
        <v>84</v>
      </c>
      <c r="B4" s="29" t="s">
        <v>69</v>
      </c>
      <c r="C4" s="29" t="s">
        <v>72</v>
      </c>
      <c r="D4" s="29" t="s">
        <v>73</v>
      </c>
      <c r="E4" s="29" t="s">
        <v>74</v>
      </c>
      <c r="F4" s="29" t="s">
        <v>75</v>
      </c>
      <c r="G4" s="29"/>
      <c r="H4" s="30" t="s">
        <v>111</v>
      </c>
      <c r="I4" s="29" t="s">
        <v>114</v>
      </c>
      <c r="J4" s="29" t="s">
        <v>125</v>
      </c>
      <c r="K4" s="29" t="s">
        <v>126</v>
      </c>
      <c r="L4" s="29" t="s">
        <v>127</v>
      </c>
      <c r="M4" s="29" t="s">
        <v>128</v>
      </c>
      <c r="N4" s="26"/>
      <c r="O4" s="26"/>
      <c r="P4" s="44" t="s">
        <v>195</v>
      </c>
      <c r="Q4" s="39" t="s">
        <v>171</v>
      </c>
      <c r="R4" s="26"/>
      <c r="S4" s="26"/>
      <c r="T4" s="26"/>
      <c r="U4" s="26"/>
    </row>
    <row r="5" spans="1:23" ht="43.5" customHeight="1">
      <c r="A5" s="27"/>
      <c r="B5" s="29" t="s">
        <v>70</v>
      </c>
      <c r="C5" s="29" t="s">
        <v>76</v>
      </c>
      <c r="D5" s="29" t="s">
        <v>77</v>
      </c>
      <c r="E5" s="29" t="s">
        <v>78</v>
      </c>
      <c r="F5" s="29" t="s">
        <v>79</v>
      </c>
      <c r="G5" s="29"/>
      <c r="H5" s="29"/>
      <c r="I5" s="29" t="s">
        <v>115</v>
      </c>
      <c r="J5" s="29" t="s">
        <v>129</v>
      </c>
      <c r="K5" s="29" t="s">
        <v>130</v>
      </c>
      <c r="L5" s="29" t="s">
        <v>131</v>
      </c>
      <c r="M5" s="29" t="s">
        <v>132</v>
      </c>
      <c r="N5" s="26"/>
      <c r="O5" s="26"/>
      <c r="P5" s="45" t="s">
        <v>61</v>
      </c>
      <c r="Q5" s="39" t="s">
        <v>196</v>
      </c>
      <c r="R5" s="26"/>
      <c r="S5" s="26"/>
      <c r="T5" s="26"/>
      <c r="U5" s="26"/>
    </row>
    <row r="6" spans="1:23" ht="43.5" customHeight="1">
      <c r="A6" s="27"/>
      <c r="B6" s="29" t="s">
        <v>71</v>
      </c>
      <c r="C6" s="29" t="s">
        <v>80</v>
      </c>
      <c r="D6" s="29" t="s">
        <v>81</v>
      </c>
      <c r="E6" s="29" t="s">
        <v>82</v>
      </c>
      <c r="F6" s="29" t="s">
        <v>83</v>
      </c>
      <c r="G6" s="29"/>
      <c r="H6" s="29"/>
      <c r="I6" s="29" t="s">
        <v>116</v>
      </c>
      <c r="J6" s="29" t="s">
        <v>133</v>
      </c>
      <c r="K6" s="29" t="s">
        <v>134</v>
      </c>
      <c r="L6" s="29" t="s">
        <v>135</v>
      </c>
      <c r="M6" s="29" t="s">
        <v>136</v>
      </c>
      <c r="N6" s="26"/>
      <c r="O6" s="26"/>
      <c r="P6" s="46" t="s">
        <v>197</v>
      </c>
      <c r="Q6" s="39" t="s">
        <v>172</v>
      </c>
      <c r="R6" s="26"/>
      <c r="S6" s="26"/>
      <c r="T6" s="26"/>
      <c r="U6" s="26"/>
    </row>
    <row r="7" spans="1:23" ht="43.5" customHeight="1">
      <c r="A7" s="27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6"/>
      <c r="O7" s="26"/>
      <c r="P7" s="47" t="s">
        <v>73</v>
      </c>
      <c r="Q7" s="39" t="s">
        <v>173</v>
      </c>
      <c r="R7" s="26"/>
      <c r="S7" s="26"/>
      <c r="T7" s="26"/>
      <c r="U7" s="26"/>
    </row>
    <row r="8" spans="1:23" ht="43.5" customHeight="1">
      <c r="B8" s="29" t="s">
        <v>86</v>
      </c>
      <c r="C8" s="29" t="s">
        <v>92</v>
      </c>
      <c r="D8" s="29" t="s">
        <v>93</v>
      </c>
      <c r="E8" s="29" t="s">
        <v>94</v>
      </c>
      <c r="F8" s="29" t="s">
        <v>95</v>
      </c>
      <c r="G8" s="29"/>
      <c r="H8" s="29"/>
      <c r="I8" s="29" t="s">
        <v>138</v>
      </c>
      <c r="J8" s="29" t="s">
        <v>143</v>
      </c>
      <c r="K8" s="29" t="s">
        <v>144</v>
      </c>
      <c r="L8" s="29" t="s">
        <v>145</v>
      </c>
      <c r="M8" s="29" t="s">
        <v>146</v>
      </c>
      <c r="N8" s="26"/>
      <c r="O8" s="26"/>
      <c r="P8" s="26"/>
      <c r="Q8" s="48" t="s">
        <v>198</v>
      </c>
      <c r="R8" s="26"/>
      <c r="S8" s="26"/>
      <c r="T8" s="26"/>
      <c r="U8" s="26"/>
    </row>
    <row r="9" spans="1:23" ht="43.5" customHeight="1">
      <c r="A9" s="27"/>
      <c r="B9" s="29" t="s">
        <v>87</v>
      </c>
      <c r="C9" s="29" t="s">
        <v>88</v>
      </c>
      <c r="D9" s="29" t="s">
        <v>96</v>
      </c>
      <c r="E9" s="29" t="s">
        <v>97</v>
      </c>
      <c r="F9" s="29" t="s">
        <v>98</v>
      </c>
      <c r="G9" s="29"/>
      <c r="H9" s="29"/>
      <c r="I9" s="29" t="s">
        <v>139</v>
      </c>
      <c r="J9" s="29" t="s">
        <v>147</v>
      </c>
      <c r="K9" s="29" t="s">
        <v>148</v>
      </c>
      <c r="L9" s="29" t="s">
        <v>149</v>
      </c>
      <c r="M9" s="29" t="s">
        <v>150</v>
      </c>
      <c r="N9" s="26"/>
      <c r="O9" s="26"/>
      <c r="P9" s="26"/>
      <c r="Q9" s="39"/>
      <c r="R9" s="26"/>
      <c r="S9" s="26"/>
      <c r="T9" s="26"/>
      <c r="U9" s="26"/>
    </row>
    <row r="10" spans="1:23" ht="43.5" customHeight="1">
      <c r="A10" s="27" t="s">
        <v>85</v>
      </c>
      <c r="B10" s="29" t="s">
        <v>89</v>
      </c>
      <c r="C10" s="29" t="s">
        <v>99</v>
      </c>
      <c r="D10" s="29" t="s">
        <v>100</v>
      </c>
      <c r="E10" s="29" t="s">
        <v>101</v>
      </c>
      <c r="F10" s="29" t="s">
        <v>102</v>
      </c>
      <c r="G10" s="29"/>
      <c r="H10" s="30" t="s">
        <v>137</v>
      </c>
      <c r="I10" s="29" t="s">
        <v>140</v>
      </c>
      <c r="J10" s="29" t="s">
        <v>151</v>
      </c>
      <c r="K10" s="29" t="s">
        <v>152</v>
      </c>
      <c r="L10" s="29" t="s">
        <v>153</v>
      </c>
      <c r="M10" s="29" t="s">
        <v>154</v>
      </c>
      <c r="N10" s="26"/>
      <c r="O10" s="26"/>
      <c r="P10" s="26"/>
      <c r="Q10" s="37"/>
      <c r="R10" s="26"/>
      <c r="S10" s="26"/>
      <c r="T10" s="26"/>
      <c r="U10" s="26"/>
    </row>
    <row r="11" spans="1:23" ht="43.5" customHeight="1">
      <c r="A11" s="27"/>
      <c r="B11" s="29" t="s">
        <v>90</v>
      </c>
      <c r="C11" s="29" t="s">
        <v>103</v>
      </c>
      <c r="D11" s="29" t="s">
        <v>104</v>
      </c>
      <c r="E11" s="29" t="s">
        <v>105</v>
      </c>
      <c r="F11" s="29" t="s">
        <v>106</v>
      </c>
      <c r="G11" s="29"/>
      <c r="H11" s="29"/>
      <c r="I11" s="29" t="s">
        <v>141</v>
      </c>
      <c r="J11" s="29" t="s">
        <v>155</v>
      </c>
      <c r="K11" s="29" t="s">
        <v>156</v>
      </c>
      <c r="L11" s="29" t="s">
        <v>157</v>
      </c>
      <c r="M11" s="29" t="s">
        <v>158</v>
      </c>
      <c r="N11" s="26"/>
      <c r="O11" s="26"/>
      <c r="P11" s="26"/>
      <c r="Q11" s="26"/>
      <c r="R11" s="26"/>
      <c r="S11" s="26"/>
      <c r="T11" s="26"/>
      <c r="U11" s="26"/>
    </row>
    <row r="12" spans="1:23" ht="43.5" customHeight="1">
      <c r="A12" s="27"/>
      <c r="B12" s="29" t="s">
        <v>91</v>
      </c>
      <c r="C12" s="29" t="s">
        <v>107</v>
      </c>
      <c r="D12" s="29" t="s">
        <v>108</v>
      </c>
      <c r="E12" s="29" t="s">
        <v>109</v>
      </c>
      <c r="F12" s="29" t="s">
        <v>110</v>
      </c>
      <c r="G12" s="29"/>
      <c r="H12" s="29"/>
      <c r="I12" s="29" t="s">
        <v>142</v>
      </c>
      <c r="J12" s="29" t="s">
        <v>159</v>
      </c>
      <c r="K12" s="29" t="s">
        <v>160</v>
      </c>
      <c r="L12" s="29" t="s">
        <v>161</v>
      </c>
      <c r="M12" s="29" t="s">
        <v>162</v>
      </c>
      <c r="N12" s="26"/>
      <c r="O12" s="26"/>
      <c r="P12" s="26"/>
      <c r="Q12" s="26"/>
      <c r="R12" s="26"/>
      <c r="S12" s="26"/>
      <c r="T12" s="26"/>
      <c r="U12" s="26"/>
    </row>
    <row r="13" spans="1:23" ht="43.5" customHeight="1">
      <c r="A13" s="27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3" ht="43.5" customHeight="1">
      <c r="A14" s="27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</row>
    <row r="15" spans="1:23" ht="43.5" customHeight="1">
      <c r="A15" s="27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spans="1:23" ht="43.5" customHeight="1">
      <c r="A16" s="27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43.5" customHeight="1">
      <c r="A17" s="27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43.5" customHeight="1">
      <c r="A18" s="27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43.5" customHeight="1">
      <c r="A19" s="27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43.5" customHeight="1">
      <c r="A20" s="27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ht="43.5" customHeight="1">
      <c r="A21" s="2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21" ht="43.5" customHeight="1">
      <c r="A22" s="27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43.5" customHeight="1">
      <c r="A23" s="27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43.5" customHeight="1">
      <c r="A24" s="27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43.5" customHeight="1">
      <c r="A25" s="2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ht="43.5" customHeight="1">
      <c r="A26" s="27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21" ht="43.5" customHeight="1">
      <c r="A27" s="28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</sheetData>
  <pageMargins left="0.7" right="0.7" top="0.75" bottom="0.75" header="0.3" footer="0.3"/>
  <pageSetup scale="85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3"/>
  <sheetViews>
    <sheetView workbookViewId="0">
      <selection activeCell="H5" sqref="H5:H15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>
      <c r="A2" s="9"/>
      <c r="B2" s="9"/>
      <c r="C2" s="11"/>
      <c r="E2" s="52" t="s">
        <v>43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22"/>
      <c r="B5" s="23"/>
      <c r="C5" s="23"/>
      <c r="D5" s="23"/>
      <c r="E5" s="31"/>
      <c r="H5" s="2" t="s">
        <v>49</v>
      </c>
    </row>
    <row r="6" spans="1:8">
      <c r="A6" s="22"/>
      <c r="B6" s="23"/>
      <c r="C6" s="23"/>
      <c r="D6" s="23"/>
      <c r="E6" s="31"/>
      <c r="H6" s="2" t="s">
        <v>51</v>
      </c>
    </row>
    <row r="7" spans="1:8">
      <c r="A7" s="22"/>
      <c r="B7" s="23"/>
      <c r="C7" s="23"/>
      <c r="D7" s="23"/>
      <c r="E7" s="31"/>
      <c r="H7" s="2" t="s">
        <v>179</v>
      </c>
    </row>
    <row r="8" spans="1:8">
      <c r="A8" s="22"/>
      <c r="B8" s="23"/>
      <c r="C8" s="23"/>
      <c r="D8" s="23"/>
      <c r="E8" s="31"/>
      <c r="H8" s="2" t="s">
        <v>52</v>
      </c>
    </row>
    <row r="9" spans="1:8">
      <c r="A9" s="22"/>
      <c r="B9" s="23"/>
      <c r="C9" s="23"/>
      <c r="D9" s="23"/>
      <c r="E9" s="31"/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13" t="s">
        <v>34</v>
      </c>
      <c r="C14" s="33"/>
      <c r="D14" s="14"/>
      <c r="H14" s="2" t="s">
        <v>57</v>
      </c>
    </row>
    <row r="15" spans="1:8">
      <c r="A15" s="15"/>
      <c r="B15" s="16"/>
      <c r="C15" s="16"/>
      <c r="D15" s="17"/>
      <c r="H15" s="2" t="s">
        <v>58</v>
      </c>
    </row>
    <row r="16" spans="1:8">
      <c r="A16" s="15"/>
      <c r="B16" s="18" t="s">
        <v>33</v>
      </c>
      <c r="C16" s="16"/>
      <c r="D16" s="17"/>
    </row>
    <row r="17" spans="1:5">
      <c r="A17" s="15" t="s">
        <v>36</v>
      </c>
      <c r="B17" s="16" t="s">
        <v>36</v>
      </c>
      <c r="C17" s="16" t="s">
        <v>36</v>
      </c>
      <c r="D17" s="17"/>
    </row>
    <row r="18" spans="1:5">
      <c r="A18" s="15" t="s">
        <v>36</v>
      </c>
      <c r="B18" s="16" t="s">
        <v>36</v>
      </c>
      <c r="C18" s="16" t="s">
        <v>36</v>
      </c>
      <c r="D18" s="17"/>
    </row>
    <row r="19" spans="1:5">
      <c r="A19" s="15" t="s">
        <v>36</v>
      </c>
      <c r="B19" s="16" t="s">
        <v>36</v>
      </c>
      <c r="C19" s="16" t="s">
        <v>36</v>
      </c>
      <c r="D19" s="17"/>
    </row>
    <row r="20" spans="1:5">
      <c r="A20" s="15"/>
      <c r="B20" s="16"/>
      <c r="C20" s="16"/>
      <c r="D20" s="17"/>
    </row>
    <row r="21" spans="1:5">
      <c r="A21" s="15" t="s">
        <v>42</v>
      </c>
      <c r="B21" s="16" t="s">
        <v>32</v>
      </c>
      <c r="C21" s="16" t="s">
        <v>31</v>
      </c>
      <c r="D21" s="17"/>
    </row>
    <row r="22" spans="1:5">
      <c r="A22" s="15" t="s">
        <v>41</v>
      </c>
      <c r="B22" s="18" t="s">
        <v>9</v>
      </c>
      <c r="C22" s="16" t="s">
        <v>30</v>
      </c>
      <c r="D22" s="17"/>
    </row>
    <row r="23" spans="1:5">
      <c r="A23" s="15" t="s">
        <v>40</v>
      </c>
      <c r="B23" s="16" t="s">
        <v>8</v>
      </c>
      <c r="C23" s="16" t="s">
        <v>29</v>
      </c>
      <c r="D23" s="17"/>
    </row>
    <row r="24" spans="1:5">
      <c r="A24" s="15"/>
      <c r="B24" s="16"/>
      <c r="C24" s="16"/>
      <c r="D24" s="17"/>
    </row>
    <row r="25" spans="1:5">
      <c r="A25" s="15" t="s">
        <v>39</v>
      </c>
      <c r="B25" s="16" t="s">
        <v>28</v>
      </c>
      <c r="C25" s="16" t="s">
        <v>27</v>
      </c>
      <c r="D25" s="17"/>
    </row>
    <row r="26" spans="1:5">
      <c r="A26" s="15" t="s">
        <v>38</v>
      </c>
      <c r="B26" s="16" t="s">
        <v>26</v>
      </c>
      <c r="C26" s="16" t="s">
        <v>25</v>
      </c>
      <c r="D26" s="17"/>
    </row>
    <row r="27" spans="1:5">
      <c r="A27" s="15" t="s">
        <v>37</v>
      </c>
      <c r="B27" s="16" t="s">
        <v>24</v>
      </c>
      <c r="C27" s="16" t="s">
        <v>23</v>
      </c>
      <c r="D27" s="17"/>
    </row>
    <row r="28" spans="1:5">
      <c r="A28" s="19"/>
      <c r="B28" s="20" t="s">
        <v>22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" xr:uid="{00000000-0002-0000-0300-000000000000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B841B-C440-467A-99B6-3A910ADF3804}">
  <dimension ref="A1:K73"/>
  <sheetViews>
    <sheetView workbookViewId="0">
      <selection activeCell="E5" sqref="E5:E9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217</v>
      </c>
      <c r="E2" s="52" t="s">
        <v>216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216</v>
      </c>
      <c r="B5" s="23">
        <v>-56</v>
      </c>
      <c r="C5" s="23">
        <v>69.099999999999994</v>
      </c>
      <c r="D5" s="23">
        <v>-9.1</v>
      </c>
      <c r="E5" s="31">
        <f>SQRT((VLOOKUP($E$2,EpsilonBootis,2)-B5)^2+(VLOOKUP($E$2,EpsilonBootis,3)-C5)^2+(VLOOKUP($E$2,EpsilonBootis,4)-D5)^2)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SQRT((VLOOKUP($E$2,EpsilonBootis,2)-B6)^2+(VLOOKUP($E$2,EpsilonBootis,3)-C6)^2+(VLOOKUP($E$2,EpsilonBootis,4)-D6)^2)</f>
        <v>89.407046702147582</v>
      </c>
      <c r="H6" s="2" t="s">
        <v>51</v>
      </c>
    </row>
    <row r="7" spans="1:8">
      <c r="A7" s="32"/>
      <c r="B7" s="23"/>
      <c r="C7" s="23"/>
      <c r="D7" s="23"/>
      <c r="E7" s="31">
        <f>SQRT((VLOOKUP($E$2,EpsilonBootis,2)-B7)^2+(VLOOKUP($E$2,EpsilonBootis,3)-C7)^2+(VLOOKUP($E$2,EpsilonBootis,4)-D7)^2)</f>
        <v>89.407046702147582</v>
      </c>
      <c r="H7" s="2" t="s">
        <v>179</v>
      </c>
    </row>
    <row r="8" spans="1:8">
      <c r="A8" s="32"/>
      <c r="B8" s="23"/>
      <c r="C8" s="23"/>
      <c r="D8" s="23"/>
      <c r="E8" s="31">
        <f>SQRT((VLOOKUP($E$2,EpsilonBootis,2)-B8)^2+(VLOOKUP($E$2,EpsilonBootis,3)-C8)^2+(VLOOKUP($E$2,EpsilonBootis,4)-D8)^2)</f>
        <v>89.407046702147582</v>
      </c>
      <c r="H8" s="2" t="s">
        <v>52</v>
      </c>
    </row>
    <row r="9" spans="1:8">
      <c r="A9" s="32"/>
      <c r="B9" s="23"/>
      <c r="C9" s="23"/>
      <c r="D9" s="23"/>
      <c r="E9" s="31">
        <f>SQRT((VLOOKUP($E$2,EpsilonBootis,2)-B9)^2+(VLOOKUP($E$2,EpsilonBootis,3)-C9)^2+(VLOOKUP($E$2,EpsilonBootis,4)-D9)^2)</f>
        <v>89.407046702147582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247</v>
      </c>
      <c r="B17" s="49" t="s">
        <v>230</v>
      </c>
      <c r="C17" s="49" t="s">
        <v>231</v>
      </c>
      <c r="D17" s="17"/>
    </row>
    <row r="18" spans="1:5">
      <c r="A18" s="49" t="s">
        <v>248</v>
      </c>
      <c r="B18" s="49" t="s">
        <v>228</v>
      </c>
      <c r="C18" s="49" t="s">
        <v>232</v>
      </c>
      <c r="D18" s="17"/>
    </row>
    <row r="19" spans="1:5">
      <c r="A19" s="49" t="s">
        <v>249</v>
      </c>
      <c r="B19" s="49" t="s">
        <v>229</v>
      </c>
      <c r="C19" s="49" t="s">
        <v>233</v>
      </c>
      <c r="D19" s="17"/>
    </row>
    <row r="20" spans="1:5">
      <c r="A20" s="49"/>
      <c r="B20" s="49"/>
      <c r="C20" s="49"/>
      <c r="D20" s="17"/>
    </row>
    <row r="21" spans="1:5">
      <c r="A21" s="49" t="s">
        <v>244</v>
      </c>
      <c r="B21" s="49" t="s">
        <v>222</v>
      </c>
      <c r="C21" s="49" t="s">
        <v>224</v>
      </c>
      <c r="D21" s="17"/>
    </row>
    <row r="22" spans="1:5">
      <c r="A22" s="49" t="s">
        <v>245</v>
      </c>
      <c r="B22" s="40" t="s">
        <v>218</v>
      </c>
      <c r="C22" s="49" t="s">
        <v>225</v>
      </c>
      <c r="D22" s="42" t="s">
        <v>219</v>
      </c>
    </row>
    <row r="23" spans="1:5">
      <c r="A23" s="49" t="s">
        <v>246</v>
      </c>
      <c r="B23" s="49" t="s">
        <v>223</v>
      </c>
      <c r="C23" s="49" t="s">
        <v>226</v>
      </c>
      <c r="D23" s="17"/>
    </row>
    <row r="24" spans="1:5">
      <c r="A24" s="49"/>
      <c r="B24" s="49"/>
      <c r="C24" s="49"/>
      <c r="D24" s="17"/>
    </row>
    <row r="25" spans="1:5">
      <c r="A25" s="49" t="s">
        <v>240</v>
      </c>
      <c r="B25" s="49" t="s">
        <v>236</v>
      </c>
      <c r="C25" s="49" t="s">
        <v>237</v>
      </c>
      <c r="D25" s="17"/>
    </row>
    <row r="26" spans="1:5">
      <c r="A26" s="49" t="s">
        <v>242</v>
      </c>
      <c r="B26" s="49" t="s">
        <v>234</v>
      </c>
      <c r="C26" s="49" t="s">
        <v>238</v>
      </c>
      <c r="D26" s="17"/>
    </row>
    <row r="27" spans="1:5">
      <c r="A27" s="49" t="s">
        <v>243</v>
      </c>
      <c r="B27" s="49" t="s">
        <v>235</v>
      </c>
      <c r="C27" s="49" t="s">
        <v>239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disablePrompts="1" count="1">
    <dataValidation type="list" allowBlank="1" showInputMessage="1" showErrorMessage="1" sqref="E2:F2" xr:uid="{6CA5F4E1-6689-423D-9705-B03F11E30ACE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E2990-CB9F-4859-BFEC-FE5B4AF0DFDF}">
  <dimension ref="A1:K73"/>
  <sheetViews>
    <sheetView workbookViewId="0">
      <selection activeCell="G30" sqref="G30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250</v>
      </c>
      <c r="E2" s="52" t="s">
        <v>251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251</v>
      </c>
      <c r="B5" s="23">
        <v>26</v>
      </c>
      <c r="C5" s="23">
        <v>-15.5</v>
      </c>
      <c r="D5" s="23">
        <v>13.8</v>
      </c>
      <c r="E5" s="31">
        <f>SQRT((VLOOKUP($E$2,EpsilonBootis,2)-B5)^2+(VLOOKUP($E$2,EpsilonBootis,3)-C5)^2+(VLOOKUP($E$2,EpsilonBootis,4)-D5)^2)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SQRT((VLOOKUP($E$2,EpsilonBootis,2)-B6)^2+(VLOOKUP($E$2,EpsilonBootis,3)-C6)^2+(VLOOKUP($E$2,EpsilonBootis,4)-D6)^2)</f>
        <v>33.266950566590864</v>
      </c>
      <c r="H6" s="2" t="s">
        <v>51</v>
      </c>
    </row>
    <row r="7" spans="1:8">
      <c r="A7" s="32"/>
      <c r="B7" s="23"/>
      <c r="C7" s="23"/>
      <c r="D7" s="23"/>
      <c r="E7" s="31">
        <f>SQRT((VLOOKUP($E$2,EpsilonBootis,2)-B7)^2+(VLOOKUP($E$2,EpsilonBootis,3)-C7)^2+(VLOOKUP($E$2,EpsilonBootis,4)-D7)^2)</f>
        <v>33.266950566590864</v>
      </c>
      <c r="H7" s="2" t="s">
        <v>179</v>
      </c>
    </row>
    <row r="8" spans="1:8">
      <c r="A8" s="32"/>
      <c r="B8" s="23"/>
      <c r="C8" s="23"/>
      <c r="D8" s="23"/>
      <c r="E8" s="31">
        <f>SQRT((VLOOKUP($E$2,EpsilonBootis,2)-B8)^2+(VLOOKUP($E$2,EpsilonBootis,3)-C8)^2+(VLOOKUP($E$2,EpsilonBootis,4)-D8)^2)</f>
        <v>33.266950566590864</v>
      </c>
      <c r="H8" s="2" t="s">
        <v>252</v>
      </c>
    </row>
    <row r="9" spans="1:8">
      <c r="A9" s="32"/>
      <c r="B9" s="23"/>
      <c r="C9" s="23"/>
      <c r="D9" s="23"/>
      <c r="E9" s="31">
        <f>SQRT((VLOOKUP($E$2,EpsilonBootis,2)-B9)^2+(VLOOKUP($E$2,EpsilonBootis,3)-C9)^2+(VLOOKUP($E$2,EpsilonBootis,4)-D9)^2)</f>
        <v>33.266950566590864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271</v>
      </c>
      <c r="C16" s="16"/>
      <c r="D16" s="17"/>
    </row>
    <row r="17" spans="1:5">
      <c r="A17" s="49" t="s">
        <v>276</v>
      </c>
      <c r="B17" s="49" t="s">
        <v>274</v>
      </c>
      <c r="C17" s="49" t="s">
        <v>279</v>
      </c>
      <c r="D17" s="17"/>
    </row>
    <row r="18" spans="1:5">
      <c r="A18" s="49" t="s">
        <v>277</v>
      </c>
      <c r="B18" s="49" t="s">
        <v>273</v>
      </c>
      <c r="C18" s="49" t="s">
        <v>280</v>
      </c>
      <c r="D18" s="17"/>
    </row>
    <row r="19" spans="1:5">
      <c r="A19" s="49" t="s">
        <v>278</v>
      </c>
      <c r="B19" s="49" t="s">
        <v>275</v>
      </c>
      <c r="C19" s="49" t="s">
        <v>281</v>
      </c>
      <c r="D19" s="17"/>
    </row>
    <row r="20" spans="1:5">
      <c r="A20" s="49"/>
      <c r="B20" s="49"/>
      <c r="C20" s="49"/>
      <c r="D20" s="17"/>
    </row>
    <row r="21" spans="1:5">
      <c r="A21" s="49" t="s">
        <v>265</v>
      </c>
      <c r="B21" s="49" t="s">
        <v>263</v>
      </c>
      <c r="C21" s="49" t="s">
        <v>267</v>
      </c>
      <c r="D21" s="17"/>
    </row>
    <row r="22" spans="1:5">
      <c r="A22" s="49" t="s">
        <v>264</v>
      </c>
      <c r="B22" s="40" t="s">
        <v>262</v>
      </c>
      <c r="C22" s="49" t="s">
        <v>268</v>
      </c>
      <c r="D22" s="42" t="s">
        <v>270</v>
      </c>
    </row>
    <row r="23" spans="1:5">
      <c r="A23" s="49" t="s">
        <v>266</v>
      </c>
      <c r="B23" s="49" t="s">
        <v>227</v>
      </c>
      <c r="C23" s="49" t="s">
        <v>269</v>
      </c>
      <c r="D23" s="17"/>
    </row>
    <row r="24" spans="1:5">
      <c r="A24" s="49"/>
      <c r="B24" s="49"/>
      <c r="C24" s="49"/>
      <c r="D24" s="17"/>
    </row>
    <row r="25" spans="1:5">
      <c r="A25" s="49" t="s">
        <v>286</v>
      </c>
      <c r="B25" s="49" t="s">
        <v>282</v>
      </c>
      <c r="C25" s="49" t="s">
        <v>283</v>
      </c>
      <c r="D25" s="17"/>
    </row>
    <row r="26" spans="1:5">
      <c r="A26" s="49" t="s">
        <v>256</v>
      </c>
      <c r="B26" s="49" t="s">
        <v>258</v>
      </c>
      <c r="C26" s="49" t="s">
        <v>284</v>
      </c>
      <c r="D26" s="17"/>
    </row>
    <row r="27" spans="1:5">
      <c r="A27" s="49" t="s">
        <v>254</v>
      </c>
      <c r="B27" s="49" t="s">
        <v>259</v>
      </c>
      <c r="C27" s="49" t="s">
        <v>285</v>
      </c>
      <c r="D27" s="17"/>
    </row>
    <row r="28" spans="1:5">
      <c r="A28" s="19"/>
      <c r="B28" s="41" t="s">
        <v>272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:F2 A5:D9" xr:uid="{8E2E206C-8764-4863-B712-FC44821F0863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ED3FD-34D6-4C4D-BC95-BFA105F12886}">
  <dimension ref="A1:K73"/>
  <sheetViews>
    <sheetView tabSelected="1" workbookViewId="0">
      <selection activeCell="D27" sqref="D27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299</v>
      </c>
      <c r="E2" s="52" t="s">
        <v>327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327</v>
      </c>
      <c r="B5" s="23">
        <v>-13.1</v>
      </c>
      <c r="C5" s="23">
        <v>50.3</v>
      </c>
      <c r="D5" s="23">
        <v>-20</v>
      </c>
      <c r="E5" s="31">
        <f>SQRT((VLOOKUP($E$2,Maeglin,2)-B5)^2+(VLOOKUP($E$2,Maeglin,3)-C5)^2+(VLOOKUP($E$2,Maeglin,4)-D5)^2)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SQRT((VLOOKUP($E$2,Maeglin,2)-B6)^2+(VLOOKUP($E$2,Maeglin,3)-C6)^2+(VLOOKUP($E$2,Maeglin,4)-D6)^2)</f>
        <v>55.692907986565039</v>
      </c>
      <c r="H6" s="2" t="s">
        <v>51</v>
      </c>
    </row>
    <row r="7" spans="1:8">
      <c r="A7" s="32"/>
      <c r="B7" s="23"/>
      <c r="C7" s="23"/>
      <c r="D7" s="23"/>
      <c r="E7" s="31">
        <f>SQRT((VLOOKUP($E$2,Maeglin,2)-B7)^2+(VLOOKUP($E$2,Maeglin,3)-C7)^2+(VLOOKUP($E$2,Maeglin,4)-D7)^2)</f>
        <v>55.692907986565039</v>
      </c>
      <c r="H7" s="2" t="s">
        <v>179</v>
      </c>
    </row>
    <row r="8" spans="1:8">
      <c r="A8" s="32"/>
      <c r="B8" s="23"/>
      <c r="C8" s="23"/>
      <c r="D8" s="23"/>
      <c r="E8" s="31">
        <f>SQRT((VLOOKUP($E$2,Maeglin,2)-B8)^2+(VLOOKUP($E$2,Maeglin,3)-C8)^2+(VLOOKUP($E$2,Maeglin,4)-D8)^2)</f>
        <v>55.692907986565039</v>
      </c>
      <c r="H8" s="2" t="s">
        <v>252</v>
      </c>
    </row>
    <row r="9" spans="1:8">
      <c r="A9" s="32"/>
      <c r="B9" s="23"/>
      <c r="C9" s="23"/>
      <c r="D9" s="23"/>
      <c r="E9" s="31">
        <f>SQRT((VLOOKUP($E$2,Maeglin,2)-B9)^2+(VLOOKUP($E$2,Maeglin,3)-C9)^2+(VLOOKUP($E$2,Maeglin,4)-D9)^2)</f>
        <v>55.692907986565039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229</v>
      </c>
      <c r="B17" s="49" t="s">
        <v>329</v>
      </c>
      <c r="C17" s="49" t="s">
        <v>330</v>
      </c>
      <c r="D17" s="17"/>
    </row>
    <row r="18" spans="1:5">
      <c r="A18" s="49" t="s">
        <v>308</v>
      </c>
      <c r="B18" s="49" t="s">
        <v>42</v>
      </c>
      <c r="C18" s="49" t="s">
        <v>32</v>
      </c>
      <c r="D18" s="17"/>
    </row>
    <row r="19" spans="1:5">
      <c r="A19" s="49" t="s">
        <v>307</v>
      </c>
      <c r="B19" s="49" t="s">
        <v>41</v>
      </c>
      <c r="C19" s="49" t="s">
        <v>305</v>
      </c>
      <c r="D19" s="17"/>
    </row>
    <row r="20" spans="1:5">
      <c r="A20" s="49"/>
      <c r="B20" s="49"/>
      <c r="C20" s="49"/>
      <c r="D20" s="17"/>
    </row>
    <row r="21" spans="1:5">
      <c r="A21" s="49" t="s">
        <v>223</v>
      </c>
      <c r="B21" s="49" t="s">
        <v>226</v>
      </c>
      <c r="C21" s="49" t="s">
        <v>328</v>
      </c>
      <c r="D21" s="17"/>
    </row>
    <row r="22" spans="1:5">
      <c r="A22" s="49" t="s">
        <v>304</v>
      </c>
      <c r="B22" s="40" t="s">
        <v>39</v>
      </c>
      <c r="C22" s="49" t="s">
        <v>28</v>
      </c>
      <c r="D22" s="42" t="s">
        <v>219</v>
      </c>
    </row>
    <row r="23" spans="1:5">
      <c r="A23" s="49" t="s">
        <v>303</v>
      </c>
      <c r="B23" s="49" t="s">
        <v>38</v>
      </c>
      <c r="C23" s="49" t="s">
        <v>301</v>
      </c>
      <c r="D23" s="17"/>
    </row>
    <row r="24" spans="1:5">
      <c r="A24" s="49"/>
      <c r="B24" s="49"/>
      <c r="C24" s="49"/>
      <c r="D24" s="17"/>
    </row>
    <row r="25" spans="1:5">
      <c r="A25" s="49" t="s">
        <v>235</v>
      </c>
      <c r="B25" s="49" t="s">
        <v>239</v>
      </c>
      <c r="C25" s="49" t="s">
        <v>331</v>
      </c>
      <c r="D25" s="17"/>
    </row>
    <row r="26" spans="1:5">
      <c r="A26" s="49" t="s">
        <v>315</v>
      </c>
      <c r="B26" s="49" t="s">
        <v>310</v>
      </c>
      <c r="C26" s="49" t="s">
        <v>312</v>
      </c>
      <c r="D26" s="17"/>
    </row>
    <row r="27" spans="1:5">
      <c r="A27" s="49" t="s">
        <v>316</v>
      </c>
      <c r="B27" s="49" t="s">
        <v>309</v>
      </c>
      <c r="C27" s="49" t="s">
        <v>314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disablePrompts="1" count="1">
    <dataValidation type="list" allowBlank="1" showInputMessage="1" showErrorMessage="1" sqref="B6:D9 A5:A9 E2:F2" xr:uid="{CC5B39AE-0645-419D-A698-E68F71BD629A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45CA-9123-4431-A778-28CF6D444492}">
  <dimension ref="A1:K73"/>
  <sheetViews>
    <sheetView workbookViewId="0">
      <selection activeCell="A6" sqref="A6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299</v>
      </c>
      <c r="E2" s="52" t="s">
        <v>319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319</v>
      </c>
      <c r="B5" s="23">
        <v>-25.5</v>
      </c>
      <c r="C5" s="23">
        <v>17</v>
      </c>
      <c r="D5" s="23">
        <v>-17</v>
      </c>
      <c r="E5" s="31">
        <f>SQRT((VLOOKUP($E$2,Brantik,2)-B5)^2+(VLOOKUP($E$2,Brantik,3)-C5)^2+(VLOOKUP($E$2,Brantik,4)-D5)^2)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SQRT((VLOOKUP($E$2,Brantik,2)-B6)^2+(VLOOKUP($E$2,Brantik,3)-C6)^2+(VLOOKUP($E$2,Brantik,4)-D6)^2)</f>
        <v>35.046397817750112</v>
      </c>
      <c r="H6" s="2" t="s">
        <v>51</v>
      </c>
    </row>
    <row r="7" spans="1:8">
      <c r="A7" s="32"/>
      <c r="B7" s="23"/>
      <c r="C7" s="23"/>
      <c r="D7" s="23"/>
      <c r="E7" s="31">
        <f>SQRT((VLOOKUP($E$2,Brantik,2)-B7)^2+(VLOOKUP($E$2,Brantik,3)-C7)^2+(VLOOKUP($E$2,Brantik,4)-D7)^2)</f>
        <v>35.046397817750112</v>
      </c>
      <c r="H7" s="2" t="s">
        <v>179</v>
      </c>
    </row>
    <row r="8" spans="1:8">
      <c r="A8" s="32"/>
      <c r="B8" s="23"/>
      <c r="C8" s="23"/>
      <c r="D8" s="23"/>
      <c r="E8" s="31">
        <f>SQRT((VLOOKUP($E$2,Brantik,2)-B8)^2+(VLOOKUP($E$2,Brantik,3)-C8)^2+(VLOOKUP($E$2,Brantik,4)-D8)^2)</f>
        <v>35.046397817750112</v>
      </c>
      <c r="H8" s="2" t="s">
        <v>252</v>
      </c>
    </row>
    <row r="9" spans="1:8">
      <c r="A9" s="32"/>
      <c r="B9" s="23"/>
      <c r="C9" s="23"/>
      <c r="D9" s="23"/>
      <c r="E9" s="31">
        <f>SQRT((VLOOKUP($E$2,Brantik,2)-B9)^2+(VLOOKUP($E$2,Brantik,3)-C9)^2+(VLOOKUP($E$2,Brantik,4)-D9)^2)</f>
        <v>35.046397817750112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308</v>
      </c>
      <c r="B17" s="49" t="s">
        <v>42</v>
      </c>
      <c r="C17" s="49" t="s">
        <v>32</v>
      </c>
      <c r="D17" s="17"/>
    </row>
    <row r="18" spans="1:5">
      <c r="A18" s="49" t="s">
        <v>307</v>
      </c>
      <c r="B18" s="49" t="s">
        <v>41</v>
      </c>
      <c r="C18" s="49" t="s">
        <v>305</v>
      </c>
      <c r="D18" s="17"/>
    </row>
    <row r="19" spans="1:5">
      <c r="A19" s="49" t="s">
        <v>306</v>
      </c>
      <c r="B19" s="49" t="s">
        <v>40</v>
      </c>
      <c r="C19" s="49" t="s">
        <v>289</v>
      </c>
      <c r="D19" s="17"/>
    </row>
    <row r="20" spans="1:5">
      <c r="A20" s="49"/>
      <c r="B20" s="49"/>
      <c r="C20" s="49"/>
      <c r="D20" s="17"/>
    </row>
    <row r="21" spans="1:5">
      <c r="A21" s="49" t="s">
        <v>304</v>
      </c>
      <c r="B21" s="49" t="s">
        <v>39</v>
      </c>
      <c r="C21" s="49" t="s">
        <v>28</v>
      </c>
      <c r="D21" s="17"/>
    </row>
    <row r="22" spans="1:5">
      <c r="A22" s="49" t="s">
        <v>303</v>
      </c>
      <c r="B22" s="40" t="s">
        <v>38</v>
      </c>
      <c r="C22" s="49" t="s">
        <v>301</v>
      </c>
      <c r="D22" s="42" t="s">
        <v>219</v>
      </c>
    </row>
    <row r="23" spans="1:5">
      <c r="A23" s="49" t="s">
        <v>302</v>
      </c>
      <c r="B23" s="49" t="s">
        <v>37</v>
      </c>
      <c r="C23" s="49" t="s">
        <v>287</v>
      </c>
      <c r="D23" s="17"/>
    </row>
    <row r="24" spans="1:5">
      <c r="A24" s="49"/>
      <c r="B24" s="49"/>
      <c r="C24" s="49"/>
      <c r="D24" s="17"/>
    </row>
    <row r="25" spans="1:5">
      <c r="A25" s="49" t="s">
        <v>315</v>
      </c>
      <c r="B25" s="49" t="s">
        <v>310</v>
      </c>
      <c r="C25" s="49" t="s">
        <v>312</v>
      </c>
      <c r="D25" s="17"/>
    </row>
    <row r="26" spans="1:5">
      <c r="A26" s="49" t="s">
        <v>316</v>
      </c>
      <c r="B26" s="49" t="s">
        <v>309</v>
      </c>
      <c r="C26" s="49" t="s">
        <v>314</v>
      </c>
      <c r="D26" s="17"/>
    </row>
    <row r="27" spans="1:5">
      <c r="A27" s="49" t="s">
        <v>317</v>
      </c>
      <c r="B27" s="49" t="s">
        <v>311</v>
      </c>
      <c r="C27" s="49" t="s">
        <v>313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count="1">
    <dataValidation type="list" allowBlank="1" showInputMessage="1" showErrorMessage="1" sqref="B6:D9 A5:A9 E2:F2" xr:uid="{ED6B598A-737D-459D-9814-FC6275389613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DC27F-9082-47CA-B9F5-ABBD650D2808}">
  <dimension ref="A1:K73"/>
  <sheetViews>
    <sheetView workbookViewId="0">
      <selection activeCell="D19" sqref="D19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318</v>
      </c>
      <c r="E2" s="52" t="s">
        <v>253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300</v>
      </c>
      <c r="B5" s="23">
        <v>-27</v>
      </c>
      <c r="C5" s="23">
        <v>-1.6</v>
      </c>
      <c r="D5" s="23">
        <v>-12</v>
      </c>
      <c r="E5" s="31">
        <f>SQRT((VLOOKUP($E$2,Brantik,2)-B5)^2+(VLOOKUP($E$2,Brantik,3)-C5)^2+(VLOOKUP($E$2,Brantik,4)-D5)^2)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SQRT((VLOOKUP($E$2,Brantik,2)-B6)^2+(VLOOKUP($E$2,Brantik,3)-C6)^2+(VLOOKUP($E$2,Brantik,4)-D6)^2)</f>
        <v>29.589863129119067</v>
      </c>
      <c r="H6" s="2" t="s">
        <v>51</v>
      </c>
    </row>
    <row r="7" spans="1:8">
      <c r="A7" s="32"/>
      <c r="B7" s="23"/>
      <c r="C7" s="23"/>
      <c r="D7" s="23"/>
      <c r="E7" s="31">
        <f>SQRT((VLOOKUP($E$2,Brantik,2)-B7)^2+(VLOOKUP($E$2,Brantik,3)-C7)^2+(VLOOKUP($E$2,Brantik,4)-D7)^2)</f>
        <v>29.589863129119067</v>
      </c>
      <c r="H7" s="2" t="s">
        <v>179</v>
      </c>
    </row>
    <row r="8" spans="1:8">
      <c r="A8" s="32"/>
      <c r="B8" s="23"/>
      <c r="C8" s="23"/>
      <c r="D8" s="23"/>
      <c r="E8" s="31">
        <f>SQRT((VLOOKUP($E$2,Brantik,2)-B8)^2+(VLOOKUP($E$2,Brantik,3)-C8)^2+(VLOOKUP($E$2,Brantik,4)-D8)^2)</f>
        <v>29.589863129119067</v>
      </c>
      <c r="H8" s="2" t="s">
        <v>252</v>
      </c>
    </row>
    <row r="9" spans="1:8">
      <c r="A9" s="32"/>
      <c r="B9" s="23"/>
      <c r="C9" s="23"/>
      <c r="D9" s="23"/>
      <c r="E9" s="31">
        <f>SQRT((VLOOKUP($E$2,Brantik,2)-B9)^2+(VLOOKUP($E$2,Brantik,3)-C9)^2+(VLOOKUP($E$2,Brantik,4)-D9)^2)</f>
        <v>29.589863129119067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307</v>
      </c>
      <c r="B17" s="49" t="s">
        <v>41</v>
      </c>
      <c r="C17" s="49" t="s">
        <v>305</v>
      </c>
      <c r="D17" s="17"/>
    </row>
    <row r="18" spans="1:5">
      <c r="A18" s="49" t="s">
        <v>306</v>
      </c>
      <c r="B18" s="49" t="s">
        <v>40</v>
      </c>
      <c r="C18" s="49" t="s">
        <v>289</v>
      </c>
      <c r="D18" s="17"/>
    </row>
    <row r="19" spans="1:5">
      <c r="A19" s="49" t="s">
        <v>325</v>
      </c>
      <c r="B19" s="49" t="s">
        <v>326</v>
      </c>
      <c r="C19" s="49" t="s">
        <v>290</v>
      </c>
      <c r="D19" s="17"/>
    </row>
    <row r="20" spans="1:5">
      <c r="A20" s="49"/>
      <c r="B20" s="49"/>
      <c r="C20" s="49"/>
      <c r="D20" s="17"/>
    </row>
    <row r="21" spans="1:5">
      <c r="A21" s="49" t="s">
        <v>317</v>
      </c>
      <c r="B21" s="49" t="s">
        <v>38</v>
      </c>
      <c r="C21" s="49" t="s">
        <v>301</v>
      </c>
      <c r="D21" s="17"/>
    </row>
    <row r="22" spans="1:5">
      <c r="A22" s="49" t="s">
        <v>302</v>
      </c>
      <c r="B22" s="49" t="s">
        <v>37</v>
      </c>
      <c r="C22" s="49" t="s">
        <v>287</v>
      </c>
      <c r="D22" s="42" t="s">
        <v>219</v>
      </c>
    </row>
    <row r="23" spans="1:5">
      <c r="A23" s="49" t="s">
        <v>320</v>
      </c>
      <c r="B23" s="49" t="s">
        <v>321</v>
      </c>
      <c r="C23" s="49" t="s">
        <v>288</v>
      </c>
      <c r="D23" s="17"/>
    </row>
    <row r="24" spans="1:5">
      <c r="A24" s="49"/>
      <c r="B24" s="49"/>
      <c r="C24" s="49"/>
      <c r="D24" s="17"/>
    </row>
    <row r="25" spans="1:5">
      <c r="A25" s="49" t="s">
        <v>316</v>
      </c>
      <c r="B25" s="49" t="s">
        <v>309</v>
      </c>
      <c r="C25" s="49" t="s">
        <v>314</v>
      </c>
      <c r="D25" s="17"/>
    </row>
    <row r="26" spans="1:5">
      <c r="A26" s="49" t="s">
        <v>317</v>
      </c>
      <c r="B26" s="49" t="s">
        <v>311</v>
      </c>
      <c r="C26" s="49" t="s">
        <v>313</v>
      </c>
      <c r="D26" s="17"/>
    </row>
    <row r="27" spans="1:5">
      <c r="A27" s="49" t="s">
        <v>322</v>
      </c>
      <c r="B27" s="49" t="s">
        <v>323</v>
      </c>
      <c r="C27" s="49" t="s">
        <v>324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A3F91D58-B93E-4644-A97E-690E5242CCA9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36FD5-3C94-4224-9BA3-91BEF29C5E63}">
  <dimension ref="A1:K73"/>
  <sheetViews>
    <sheetView workbookViewId="0">
      <selection activeCell="B27" sqref="B27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255</v>
      </c>
      <c r="E2" s="52" t="s">
        <v>253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253</v>
      </c>
      <c r="B5" s="23">
        <v>12.4</v>
      </c>
      <c r="C5" s="23">
        <v>-21.4</v>
      </c>
      <c r="D5" s="23">
        <v>-7.6</v>
      </c>
      <c r="E5" s="31">
        <f>SQRT((VLOOKUP($E$2,Deneva,2)-B5)^2+(VLOOKUP($E$2,Deneva,3)-C5)^2+(VLOOKUP($E$2,Deneva,4)-D5)^2)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SQRT((VLOOKUP($E$2,Deneva,2)-B6)^2+(VLOOKUP($E$2,Deneva,3)-C6)^2+(VLOOKUP($E$2,Deneva,4)-D6)^2)</f>
        <v>25.874311585045117</v>
      </c>
      <c r="H6" s="2" t="s">
        <v>51</v>
      </c>
    </row>
    <row r="7" spans="1:8">
      <c r="A7" s="32"/>
      <c r="B7" s="23"/>
      <c r="C7" s="23"/>
      <c r="D7" s="23"/>
      <c r="E7" s="31">
        <f>SQRT((VLOOKUP($E$2,Deneva,2)-B7)^2+(VLOOKUP($E$2,Deneva,3)-C7)^2+(VLOOKUP($E$2,Deneva,4)-D7)^2)</f>
        <v>25.874311585045117</v>
      </c>
      <c r="H7" s="2" t="s">
        <v>179</v>
      </c>
    </row>
    <row r="8" spans="1:8">
      <c r="A8" s="32"/>
      <c r="B8" s="23"/>
      <c r="C8" s="23"/>
      <c r="D8" s="23"/>
      <c r="E8" s="31">
        <f>SQRT((VLOOKUP($E$2,Deneva,2)-B8)^2+(VLOOKUP($E$2,Deneva,3)-C8)^2+(VLOOKUP($E$2,Deneva,4)-D8)^2)</f>
        <v>25.874311585045117</v>
      </c>
      <c r="H8" s="2" t="s">
        <v>252</v>
      </c>
    </row>
    <row r="9" spans="1:8">
      <c r="A9" s="32"/>
      <c r="B9" s="23"/>
      <c r="C9" s="23"/>
      <c r="D9" s="23"/>
      <c r="E9" s="31">
        <f>SQRT((VLOOKUP($E$2,Deneva,2)-B9)^2+(VLOOKUP($E$2,Deneva,3)-C9)^2+(VLOOKUP($E$2,Deneva,4)-D9)^2)</f>
        <v>25.874311585045117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289</v>
      </c>
      <c r="B17" s="49" t="s">
        <v>264</v>
      </c>
      <c r="C17" s="49" t="s">
        <v>262</v>
      </c>
      <c r="D17" s="17"/>
    </row>
    <row r="18" spans="1:5">
      <c r="A18" s="49" t="s">
        <v>290</v>
      </c>
      <c r="B18" s="49" t="s">
        <v>266</v>
      </c>
      <c r="C18" s="49" t="s">
        <v>227</v>
      </c>
      <c r="D18" s="17"/>
    </row>
    <row r="19" spans="1:5">
      <c r="A19" s="49" t="s">
        <v>189</v>
      </c>
      <c r="B19" s="49" t="s">
        <v>193</v>
      </c>
      <c r="C19" s="49" t="s">
        <v>213</v>
      </c>
      <c r="D19" s="17"/>
    </row>
    <row r="20" spans="1:5">
      <c r="A20" s="49"/>
      <c r="B20" s="49"/>
      <c r="C20" s="49"/>
      <c r="D20" s="17"/>
    </row>
    <row r="21" spans="1:5">
      <c r="A21" s="49" t="s">
        <v>287</v>
      </c>
      <c r="B21" s="49" t="s">
        <v>256</v>
      </c>
      <c r="C21" s="49" t="s">
        <v>258</v>
      </c>
      <c r="D21" s="17"/>
    </row>
    <row r="22" spans="1:5">
      <c r="A22" s="49" t="s">
        <v>288</v>
      </c>
      <c r="B22" s="40" t="s">
        <v>254</v>
      </c>
      <c r="C22" s="49" t="s">
        <v>259</v>
      </c>
      <c r="D22" s="42" t="s">
        <v>219</v>
      </c>
    </row>
    <row r="23" spans="1:5">
      <c r="A23" s="49" t="s">
        <v>261</v>
      </c>
      <c r="B23" s="49" t="s">
        <v>257</v>
      </c>
      <c r="C23" s="49" t="s">
        <v>260</v>
      </c>
      <c r="D23" s="17"/>
    </row>
    <row r="24" spans="1:5">
      <c r="A24" s="49"/>
      <c r="B24" s="49"/>
      <c r="C24" s="49"/>
      <c r="D24" s="17"/>
    </row>
    <row r="25" spans="1:5">
      <c r="A25" s="49" t="s">
        <v>296</v>
      </c>
      <c r="B25" s="49" t="s">
        <v>292</v>
      </c>
      <c r="C25" s="49" t="s">
        <v>241</v>
      </c>
      <c r="D25" s="17"/>
    </row>
    <row r="26" spans="1:5">
      <c r="A26" s="49" t="s">
        <v>297</v>
      </c>
      <c r="B26" s="49" t="s">
        <v>291</v>
      </c>
      <c r="C26" s="49" t="s">
        <v>294</v>
      </c>
      <c r="D26" s="17"/>
    </row>
    <row r="27" spans="1:5">
      <c r="A27" s="49" t="s">
        <v>298</v>
      </c>
      <c r="B27" s="49" t="s">
        <v>293</v>
      </c>
      <c r="C27" s="49" t="s">
        <v>295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DEE6143E-A604-4933-9207-15889EE1230A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B0040-4FDA-4F22-BE09-4D4EE2E6D43D}">
  <dimension ref="A1:K73"/>
  <sheetViews>
    <sheetView workbookViewId="0">
      <selection activeCell="E5" sqref="E5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205</v>
      </c>
      <c r="E2" s="52" t="s">
        <v>251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32" t="s">
        <v>251</v>
      </c>
      <c r="B5" s="23">
        <v>2.2000000000000002</v>
      </c>
      <c r="C5" s="23">
        <v>-62.2</v>
      </c>
      <c r="D5" s="23">
        <v>36</v>
      </c>
      <c r="E5" s="31">
        <f>SQRT((VLOOKUP($E$2,Aldebaran,2)-B5)^2+(VLOOKUP($E$2,Aldebaran,3)-C5)^2+(VLOOKUP($E$2,Aldebaran,4)-D5)^2)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SQRT((VLOOKUP($E$2,Ingraham,2)-B6)^2+(VLOOKUP($E$2,Ingraham,3)-C6)^2+(VLOOKUP($E$2,Ingraham,4)-D6)^2)</f>
        <v>33.266950566590864</v>
      </c>
      <c r="H6" s="2" t="s">
        <v>51</v>
      </c>
    </row>
    <row r="7" spans="1:8">
      <c r="A7" s="32"/>
      <c r="B7" s="23"/>
      <c r="C7" s="23"/>
      <c r="D7" s="23"/>
      <c r="E7" s="31">
        <f>SQRT((VLOOKUP($E$2,Ingraham,2)-B7)^2+(VLOOKUP($E$2,Ingraham,3)-C7)^2+(VLOOKUP($E$2,Ingraham,4)-D7)^2)</f>
        <v>33.266950566590864</v>
      </c>
      <c r="H7" s="2" t="s">
        <v>179</v>
      </c>
    </row>
    <row r="8" spans="1:8">
      <c r="A8" s="32"/>
      <c r="B8" s="23"/>
      <c r="C8" s="23"/>
      <c r="D8" s="23"/>
      <c r="E8" s="31">
        <f>SQRT((VLOOKUP($E$2,Ingraham,2)-B8)^2+(VLOOKUP($E$2,Ingraham,3)-C8)^2+(VLOOKUP($E$2,Ingraham,4)-D8)^2)</f>
        <v>33.266950566590864</v>
      </c>
      <c r="H8" s="2" t="s">
        <v>52</v>
      </c>
    </row>
    <row r="9" spans="1:8">
      <c r="A9" s="32"/>
      <c r="B9" s="23"/>
      <c r="C9" s="23"/>
      <c r="D9" s="23"/>
      <c r="E9" s="31">
        <f>SQRT((VLOOKUP($E$2,Ingraham,2)-B9)^2+(VLOOKUP($E$2,Ingraham,3)-C9)^2+(VLOOKUP($E$2,Ingraham,4)-D9)^2)</f>
        <v>33.266950566590864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187</v>
      </c>
      <c r="C16" s="16"/>
      <c r="D16" s="17"/>
    </row>
    <row r="17" spans="1:5">
      <c r="A17" s="49" t="s">
        <v>201</v>
      </c>
      <c r="B17" s="49" t="s">
        <v>202</v>
      </c>
      <c r="C17" s="49" t="s">
        <v>207</v>
      </c>
      <c r="D17" s="17"/>
    </row>
    <row r="18" spans="1:5">
      <c r="A18" s="49" t="s">
        <v>199</v>
      </c>
      <c r="B18" s="49" t="s">
        <v>203</v>
      </c>
      <c r="C18" s="49" t="s">
        <v>208</v>
      </c>
      <c r="D18" s="17"/>
    </row>
    <row r="19" spans="1:5">
      <c r="A19" s="49" t="s">
        <v>200</v>
      </c>
      <c r="B19" s="49" t="s">
        <v>204</v>
      </c>
      <c r="C19" s="49" t="s">
        <v>209</v>
      </c>
      <c r="D19" s="17"/>
    </row>
    <row r="20" spans="1:5">
      <c r="A20" s="49"/>
      <c r="B20" s="49"/>
      <c r="C20" s="49"/>
      <c r="D20" s="17"/>
    </row>
    <row r="21" spans="1:5">
      <c r="A21" s="49" t="s">
        <v>180</v>
      </c>
      <c r="B21" s="49" t="s">
        <v>183</v>
      </c>
      <c r="C21" s="49" t="s">
        <v>210</v>
      </c>
      <c r="D21" s="17"/>
    </row>
    <row r="22" spans="1:5">
      <c r="A22" s="49" t="s">
        <v>181</v>
      </c>
      <c r="B22" s="40" t="s">
        <v>206</v>
      </c>
      <c r="C22" s="49" t="s">
        <v>211</v>
      </c>
      <c r="D22" s="42" t="s">
        <v>185</v>
      </c>
    </row>
    <row r="23" spans="1:5">
      <c r="A23" s="49" t="s">
        <v>182</v>
      </c>
      <c r="B23" s="49" t="s">
        <v>184</v>
      </c>
      <c r="C23" s="49" t="s">
        <v>212</v>
      </c>
      <c r="D23" s="17"/>
    </row>
    <row r="24" spans="1:5">
      <c r="A24" s="49"/>
      <c r="B24" s="49"/>
      <c r="C24" s="49"/>
      <c r="D24" s="17"/>
    </row>
    <row r="25" spans="1:5">
      <c r="A25" s="49" t="s">
        <v>189</v>
      </c>
      <c r="B25" s="49" t="s">
        <v>193</v>
      </c>
      <c r="C25" s="49" t="s">
        <v>213</v>
      </c>
      <c r="D25" s="17"/>
    </row>
    <row r="26" spans="1:5">
      <c r="A26" s="49" t="s">
        <v>188</v>
      </c>
      <c r="B26" s="49" t="s">
        <v>191</v>
      </c>
      <c r="C26" s="49" t="s">
        <v>214</v>
      </c>
      <c r="D26" s="17"/>
    </row>
    <row r="27" spans="1:5">
      <c r="A27" s="49" t="s">
        <v>190</v>
      </c>
      <c r="B27" s="49" t="s">
        <v>192</v>
      </c>
      <c r="C27" s="49" t="s">
        <v>215</v>
      </c>
      <c r="D27" s="17"/>
    </row>
    <row r="28" spans="1:5">
      <c r="A28" s="19"/>
      <c r="B28" s="41" t="s">
        <v>186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disablePrompts="1" count="1">
    <dataValidation type="list" allowBlank="1" showInputMessage="1" showErrorMessage="1" sqref="E2:F2" xr:uid="{F69D7E7A-EE2B-4BBE-B790-F228418C698B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39</vt:i4>
      </vt:variant>
    </vt:vector>
  </HeadingPairs>
  <TitlesOfParts>
    <vt:vector size="50" baseType="lpstr">
      <vt:lpstr>Distance Calcs</vt:lpstr>
      <vt:lpstr>Master Coords</vt:lpstr>
      <vt:lpstr>Block</vt:lpstr>
      <vt:lpstr>Sector Template</vt:lpstr>
      <vt:lpstr>067-45</vt:lpstr>
      <vt:lpstr>076-19</vt:lpstr>
      <vt:lpstr>076-31</vt:lpstr>
      <vt:lpstr>076-36</vt:lpstr>
      <vt:lpstr>076-41</vt:lpstr>
      <vt:lpstr>076-48</vt:lpstr>
      <vt:lpstr>985-83</vt:lpstr>
      <vt:lpstr>'067-45'!Aldebaran</vt:lpstr>
      <vt:lpstr>'076-19'!Aldebaran</vt:lpstr>
      <vt:lpstr>'076-31'!Aldebaran</vt:lpstr>
      <vt:lpstr>'076-36'!Aldebaran</vt:lpstr>
      <vt:lpstr>'076-41'!Aldebaran</vt:lpstr>
      <vt:lpstr>'076-48'!Aldebaran</vt:lpstr>
      <vt:lpstr>Aldebaran</vt:lpstr>
      <vt:lpstr>'076-31'!Brantik</vt:lpstr>
      <vt:lpstr>'076-41'!Brantik</vt:lpstr>
      <vt:lpstr>Brantik</vt:lpstr>
      <vt:lpstr>'076-31'!Deneva</vt:lpstr>
      <vt:lpstr>'076-36'!Deneva</vt:lpstr>
      <vt:lpstr>'076-41'!Deneva</vt:lpstr>
      <vt:lpstr>Deneva</vt:lpstr>
      <vt:lpstr>'076-19'!EpsilonBootis</vt:lpstr>
      <vt:lpstr>'076-31'!EpsilonBootis</vt:lpstr>
      <vt:lpstr>'076-36'!EpsilonBootis</vt:lpstr>
      <vt:lpstr>'076-41'!EpsilonBootis</vt:lpstr>
      <vt:lpstr>'076-48'!EpsilonBootis</vt:lpstr>
      <vt:lpstr>EpsilonBootis</vt:lpstr>
      <vt:lpstr>ImportantPlanets</vt:lpstr>
      <vt:lpstr>'076-31'!InfernaPrime</vt:lpstr>
      <vt:lpstr>InfernaPrime</vt:lpstr>
      <vt:lpstr>'076-31'!Ingraham</vt:lpstr>
      <vt:lpstr>'076-36'!Ingraham</vt:lpstr>
      <vt:lpstr>'076-41'!Ingraham</vt:lpstr>
      <vt:lpstr>'076-48'!Ingraham</vt:lpstr>
      <vt:lpstr>Ingraham</vt:lpstr>
      <vt:lpstr>Maeglin</vt:lpstr>
      <vt:lpstr>'Distance Calcs'!Name</vt:lpstr>
      <vt:lpstr>Name</vt:lpstr>
      <vt:lpstr>'067-45'!SolSector</vt:lpstr>
      <vt:lpstr>'076-19'!SolSector</vt:lpstr>
      <vt:lpstr>'076-31'!SolSector</vt:lpstr>
      <vt:lpstr>'076-36'!SolSector</vt:lpstr>
      <vt:lpstr>'076-41'!SolSector</vt:lpstr>
      <vt:lpstr>'076-48'!SolSector</vt:lpstr>
      <vt:lpstr>'985-83'!SolSector</vt:lpstr>
      <vt:lpstr>'Sector Template'!SolSector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</cp:lastModifiedBy>
  <cp:lastPrinted>2018-02-13T02:37:31Z</cp:lastPrinted>
  <dcterms:created xsi:type="dcterms:W3CDTF">2018-01-25T02:56:41Z</dcterms:created>
  <dcterms:modified xsi:type="dcterms:W3CDTF">2023-01-04T23:06:19Z</dcterms:modified>
</cp:coreProperties>
</file>