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A480FD0B-6A48-46D4-9D69-E007FE93EEA5}" xr6:coauthVersionLast="47" xr6:coauthVersionMax="47" xr10:uidLastSave="{00000000-0000-0000-0000-000000000000}"/>
  <bookViews>
    <workbookView xWindow="-120" yWindow="-120" windowWidth="29040" windowHeight="15720" firstSheet="2" activeTab="4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21" sheetId="28" r:id="rId5"/>
    <sheet name="067-45" sheetId="16" r:id="rId6"/>
    <sheet name="076-19" sheetId="17" r:id="rId7"/>
    <sheet name="076-27" sheetId="26" r:id="rId8"/>
    <sheet name="076-31" sheetId="21" r:id="rId9"/>
    <sheet name="076-32" sheetId="25" r:id="rId10"/>
    <sheet name="076-36" sheetId="19" r:id="rId11"/>
    <sheet name="076-41" sheetId="20" r:id="rId12"/>
    <sheet name="076-46" sheetId="22" r:id="rId13"/>
    <sheet name="076-48" sheetId="18" r:id="rId14"/>
    <sheet name="085-02" sheetId="23" r:id="rId15"/>
    <sheet name="086-25" sheetId="27" r:id="rId16"/>
    <sheet name="976-98" sheetId="24" r:id="rId17"/>
    <sheet name="985-83" sheetId="15" r:id="rId18"/>
  </sheets>
  <definedNames>
    <definedName name="ACSector">#REF!</definedName>
    <definedName name="Aldebaran" localSheetId="4">'067-21'!$A$5:$D$9</definedName>
    <definedName name="Aldebaran" localSheetId="5">'067-45'!$A$5:$D$9</definedName>
    <definedName name="Aldebaran" localSheetId="6">'076-19'!$A$5:$D$9</definedName>
    <definedName name="Aldebaran" localSheetId="7">'076-27'!$A$5:$D$9</definedName>
    <definedName name="Aldebaran" localSheetId="8">'076-31'!$A$5:$D$9</definedName>
    <definedName name="Aldebaran" localSheetId="9">'076-32'!$A$5:$D$9</definedName>
    <definedName name="Aldebaran" localSheetId="10">'076-36'!$A$5:$D$9</definedName>
    <definedName name="Aldebaran" localSheetId="11">'076-41'!$A$5:$D$9</definedName>
    <definedName name="Aldebaran" localSheetId="12">'076-46'!$A$5:$D$9</definedName>
    <definedName name="Aldebaran" localSheetId="13">'076-48'!$A$5:$D$9</definedName>
    <definedName name="Aldebaran" localSheetId="14">'085-02'!$A$5:$D$9</definedName>
    <definedName name="Aldebaran" localSheetId="15">'086-25'!$A$5:$D$9</definedName>
    <definedName name="Aldebaran" localSheetId="16">'976-98'!$A$5:$D$9</definedName>
    <definedName name="Aldebaran">'985-83'!$A$5:$D$9</definedName>
    <definedName name="AndorSector">#REF!</definedName>
    <definedName name="Arbazan">'067-21'!$A$5:$D$9</definedName>
    <definedName name="Arken">'976-98'!$A$5:$D$9</definedName>
    <definedName name="Brantik" localSheetId="7">'076-27'!$A$5:$D$9</definedName>
    <definedName name="Brantik" localSheetId="8">'076-31'!$A$5:$D$9</definedName>
    <definedName name="Brantik" localSheetId="9">'076-32'!$A$5:$D$9</definedName>
    <definedName name="Brantik" localSheetId="11">'076-41'!$A$5:$D$9</definedName>
    <definedName name="Brantik" localSheetId="12">'076-46'!$A$5:$D$9</definedName>
    <definedName name="Brantik">'076-36'!$A$5:$D$9</definedName>
    <definedName name="Deneva" localSheetId="7">'076-27'!$A$5:$D$9</definedName>
    <definedName name="Deneva" localSheetId="8">'076-31'!$A$5:$D$9</definedName>
    <definedName name="Deneva" localSheetId="9">'076-32'!$A$5:$D$9</definedName>
    <definedName name="Deneva" localSheetId="10">'076-36'!$A$5:$D$9</definedName>
    <definedName name="Deneva" localSheetId="11">'076-41'!$A$5:$D$9</definedName>
    <definedName name="Deneva" localSheetId="12">'076-46'!$A$5:$D$9</definedName>
    <definedName name="Deneva" localSheetId="14">'085-02'!$A$5:$D$9</definedName>
    <definedName name="Deneva" localSheetId="15">'086-25'!$A$5:$D$9</definedName>
    <definedName name="Deneva">'076-48'!$A$5:$D$9</definedName>
    <definedName name="EpsilonBootis" localSheetId="4">'067-21'!$A$5:$E$9</definedName>
    <definedName name="EpsilonBootis" localSheetId="6">'076-19'!$A$5:$E$9</definedName>
    <definedName name="EpsilonBootis" localSheetId="7">'076-27'!$A$5:$E$9</definedName>
    <definedName name="EpsilonBootis" localSheetId="8">'076-31'!$A$5:$E$9</definedName>
    <definedName name="EpsilonBootis" localSheetId="9">'076-32'!$A$5:$E$9</definedName>
    <definedName name="EpsilonBootis" localSheetId="10">'076-36'!$A$5:$E$9</definedName>
    <definedName name="EpsilonBootis" localSheetId="11">'076-41'!$A$5:$E$9</definedName>
    <definedName name="EpsilonBootis" localSheetId="12">'076-46'!$A$5:$E$9</definedName>
    <definedName name="EpsilonBootis" localSheetId="13">'076-48'!$A$5:$E$9</definedName>
    <definedName name="EpsilonBootis" localSheetId="14">'085-02'!$A$5:$E$9</definedName>
    <definedName name="EpsilonBootis" localSheetId="15">'086-25'!$A$5:$E$9</definedName>
    <definedName name="EpsilonBootis">'067-45'!$A$5:$E$9</definedName>
    <definedName name="Flarset">'086-25'!$A$5:$D$9</definedName>
    <definedName name="ImportantPlanets">'Master Coords'!$A$6:$A$16</definedName>
    <definedName name="InfernaPrime" localSheetId="7">'076-27'!$A$5:$D$9</definedName>
    <definedName name="InfernaPrime" localSheetId="8">'076-31'!$A$5:$D$9</definedName>
    <definedName name="InfernaPrime" localSheetId="9">'076-32'!$A$5:$D$9</definedName>
    <definedName name="InfernaPrime">'076-36'!$A$5:$D$9</definedName>
    <definedName name="Ingraham" localSheetId="7">'076-27'!$A$5:$D$9</definedName>
    <definedName name="Ingraham" localSheetId="8">'076-31'!$A$5:$D$9</definedName>
    <definedName name="Ingraham" localSheetId="9">'076-32'!$A$5:$D$9</definedName>
    <definedName name="Ingraham" localSheetId="10">'076-36'!$A$5:$D$9</definedName>
    <definedName name="Ingraham" localSheetId="11">'076-41'!$A$5:$D$9</definedName>
    <definedName name="Ingraham" localSheetId="12">'076-46'!$A$5:$D$9</definedName>
    <definedName name="Ingraham" localSheetId="13">'076-48'!$A$5:$D$9</definedName>
    <definedName name="Ingraham" localSheetId="14">'085-02'!$A$5:$D$9</definedName>
    <definedName name="Ingraham" localSheetId="15">'086-25'!$A$5:$D$9</definedName>
    <definedName name="Ingraham">'076-19'!$A$5:$D$9</definedName>
    <definedName name="Kalandra">'076-46'!$A$5:$D$9</definedName>
    <definedName name="Maeglin" localSheetId="7">'076-27'!$A$5:$D$9</definedName>
    <definedName name="Maeglin" localSheetId="9">'076-32'!$A$5:$D$9</definedName>
    <definedName name="Maeglin">'076-31'!$A$5:$D$9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'067-21'!$A$5:$D$9</definedName>
    <definedName name="SolSector" localSheetId="5">'067-45'!$A$5:$D$9</definedName>
    <definedName name="SolSector" localSheetId="6">'076-19'!$A$5:$D$9</definedName>
    <definedName name="SolSector" localSheetId="7">'076-27'!$A$5:$D$9</definedName>
    <definedName name="SolSector" localSheetId="8">'076-31'!$A$5:$D$9</definedName>
    <definedName name="SolSector" localSheetId="9">'076-32'!$A$5:$D$9</definedName>
    <definedName name="SolSector" localSheetId="10">'076-36'!$A$5:$D$9</definedName>
    <definedName name="SolSector" localSheetId="11">'076-41'!$A$5:$D$9</definedName>
    <definedName name="SolSector" localSheetId="12">'076-46'!$A$5:$D$9</definedName>
    <definedName name="SolSector" localSheetId="13">'076-48'!$A$5:$D$9</definedName>
    <definedName name="SolSector" localSheetId="14">'085-02'!$A$5:$D$9</definedName>
    <definedName name="SolSector" localSheetId="15">'086-25'!$A$5:$D$9</definedName>
    <definedName name="SolSector" localSheetId="16">'976-98'!$A$5:$D$9</definedName>
    <definedName name="SolSector" localSheetId="17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Unukalhai">'076-27'!$A$5:$D$9</definedName>
    <definedName name="VulcanSector">#REF!</definedName>
    <definedName name="Vynolk" localSheetId="15">'086-25'!$A$5:$D$9</definedName>
    <definedName name="Vynolk">'085-02'!$A$5:$D$9</definedName>
    <definedName name="XiHerculis">'076-32'!$A$5:$D$9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8" l="1"/>
  <c r="E7" i="28"/>
  <c r="E8" i="28"/>
  <c r="E9" i="28"/>
  <c r="E5" i="28"/>
  <c r="E6" i="27"/>
  <c r="E7" i="27"/>
  <c r="E8" i="27"/>
  <c r="E9" i="27"/>
  <c r="E5" i="27"/>
  <c r="E6" i="26"/>
  <c r="E7" i="26"/>
  <c r="E8" i="26"/>
  <c r="E9" i="26"/>
  <c r="E5" i="26"/>
  <c r="E6" i="25"/>
  <c r="E7" i="25"/>
  <c r="E8" i="25"/>
  <c r="E9" i="25"/>
  <c r="E5" i="25"/>
  <c r="E6" i="24"/>
  <c r="E7" i="24"/>
  <c r="E8" i="24"/>
  <c r="E9" i="24"/>
  <c r="E5" i="24"/>
  <c r="E6" i="23"/>
  <c r="E7" i="23"/>
  <c r="E8" i="23"/>
  <c r="E9" i="23"/>
  <c r="E5" i="23"/>
  <c r="E6" i="22"/>
  <c r="E7" i="22"/>
  <c r="E8" i="22"/>
  <c r="E9" i="22"/>
  <c r="E5" i="22"/>
  <c r="E6" i="21"/>
  <c r="E7" i="21"/>
  <c r="E8" i="21"/>
  <c r="E9" i="21"/>
  <c r="E5" i="21"/>
  <c r="E9" i="20"/>
  <c r="E8" i="20"/>
  <c r="E7" i="20"/>
  <c r="E6" i="20"/>
  <c r="E5" i="20"/>
  <c r="E6" i="19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<sst xmlns="http://schemas.openxmlformats.org/spreadsheetml/2006/main" count="1000" uniqueCount="410">
  <si>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</si>
  <si>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</si>
  <si>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</si>
  <si>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</si>
  <si>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</si>
  <si>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</si>
  <si>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</si>
  <si>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</si>
  <si>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</si>
  <si>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</si>
  <si>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</si>
  <si>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</si>
  <si>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</si>
  <si>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</si>
  <si>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</si>
  <si>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</si>
  <si>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</si>
  <si>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</si>
  <si>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</si>
  <si>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</si>
  <si>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</si>
  <si>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</si>
  <si>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</si>
  <si>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</si>
  <si>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</si>
  <si>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</si>
  <si>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</si>
  <si>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</si>
  <si>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</si>
  <si>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</si>
  <si>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</si>
  <si>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</si>
  <si>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</si>
  <si>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</si>
  <si>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</si>
  <si>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</si>
  <si>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</si>
  <si>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</si>
  <si>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</si>
  <si>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</si>
  <si>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</si>
  <si>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</si>
  <si>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</si>
  <si>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</si>
  <si>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</si>
  <si>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</si>
  <si>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</si>
  <si>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</si>
  <si>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</si>
  <si>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</si>
  <si>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</si>
  <si>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</si>
  <si>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</si>
  <si>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</si>
  <si>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</si>
  <si>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</si>
  <si>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</si>
  <si>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</si>
  <si>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</si>
  <si>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</si>
  <si>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</si>
  <si>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</si>
  <si>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</si>
  <si>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</si>
  <si>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</si>
  <si>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</si>
  <si>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</si>
  <si>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</si>
  <si>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</si>
  <si>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</si>
  <si>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</si>
  <si>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</si>
  <si>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</si>
  <si>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</si>
  <si>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</si>
  <si>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</si>
  <si>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</si>
  <si>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</si>
  <si>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</si>
  <si>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</si>
  <si>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</si>
  <si>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</si>
  <si>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</si>
  <si>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</si>
  <si>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</si>
  <si>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</si>
  <si>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</si>
  <si>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</si>
  <si>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</si>
  <si>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</si>
  <si>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</si>
  <si>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</si>
  <si>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</si>
  <si>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</si>
  <si>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</si>
  <si>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</si>
  <si>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</si>
  <si>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</si>
  <si>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</si>
  <si>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</si>
  <si>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</si>
  <si>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</si>
  <si>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</si>
  <si>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</si>
  <si>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</si>
  <si>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</si>
  <si>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</si>
  <si>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</si>
  <si>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</si>
  <si>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</si>
  <si>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</si>
  <si>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</si>
  <si>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</si>
  <si>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</si>
  <si>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</si>
  <si>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</si>
  <si>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</si>
  <si>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</si>
  <si>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</si>
  <si>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</si>
  <si>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</si>
  <si>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</si>
  <si>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</si>
  <si>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</si>
  <si>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</si>
  <si>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</si>
  <si>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</si>
  <si>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</si>
  <si>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</si>
  <si>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</si>
  <si>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</si>
  <si>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</si>
  <si>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</si>
  <si>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</si>
  <si>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</si>
  <si>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</si>
  <si>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</si>
  <si>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</si>
  <si>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</si>
  <si>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</si>
  <si>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</si>
  <si>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</si>
  <si>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</si>
  <si>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</si>
  <si>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</si>
  <si>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</si>
  <si>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</si>
  <si>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</si>
  <si>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</si>
  <si>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</si>
  <si>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</si>
  <si>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</si>
  <si>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</si>
  <si>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</si>
  <si>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</si>
  <si>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</si>
  <si>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</si>
  <si>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</si>
  <si>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</si>
  <si>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</si>
  <si>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</si>
  <si>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</si>
  <si>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</si>
  <si>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</si>
  <si>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</si>
  <si>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</si>
  <si>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</si>
  <si>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</si>
  <si>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</si>
  <si>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</si>
  <si>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</si>
  <si>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</si>
  <si>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</si>
  <si>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</si>
  <si>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</si>
  <si>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</si>
  <si>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</si>
  <si>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</si>
  <si>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</si>
  <si>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</si>
  <si>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</si>
  <si>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</si>
  <si>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</si>
  <si>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</si>
  <si>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</si>
  <si>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</si>
  <si>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</si>
  <si>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</si>
  <si>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</si>
  <si>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</si>
  <si>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</si>
  <si>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</si>
  <si>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</si>
  <si>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</si>
  <si>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</si>
  <si>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</si>
  <si>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</si>
  <si>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</si>
  <si>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</si>
  <si>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</si>
  <si>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</si>
  <si>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</si>
  <si>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</si>
  <si>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</si>
  <si>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</si>
  <si>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</si>
  <si>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</si>
  <si>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</si>
  <si>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</si>
  <si>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</si>
  <si>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</si>
  <si>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</si>
  <si>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</si>
  <si>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</si>
  <si>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</si>
  <si>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</si>
  <si>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</si>
  <si>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</si>
  <si>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</si>
  <si>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</si>
  <si>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</si>
  <si>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</si>
  <si>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</si>
  <si>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</si>
  <si>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</si>
  <si>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</si>
  <si>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</si>
  <si>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</si>
  <si>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</si>
  <si>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</si>
  <si>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</si>
  <si>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</si>
  <si>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</si>
  <si>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</si>
  <si>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</si>
  <si>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</si>
  <si>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</si>
  <si>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</si>
  <si>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</si>
  <si>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</si>
  <si>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</si>
  <si>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</si>
  <si>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</si>
  <si>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</si>
  <si>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</si>
  <si>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</si>
  <si>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</si>
  <si>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</si>
  <si>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</si>
  <si>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</si>
  <si>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</si>
  <si>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</si>
  <si>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</si>
  <si>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</si>
  <si>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</si>
  <si>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</si>
  <si>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</si>
  <si>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</si>
  <si>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</si>
  <si>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</si>
  <si>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</si>
  <si>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</si>
  <si>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</si>
  <si>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</si>
  <si>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</si>
  <si>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</si>
  <si>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</si>
  <si>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</si>
  <si>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</si>
  <si>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</si>
  <si>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</si>
  <si>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</si>
  <si>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</si>
  <si>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</si>
  <si>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</si>
  <si>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</si>
  <si>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</si>
  <si>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</si>
  <si>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</si>
  <si>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</si>
  <si>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</si>
  <si>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</si>
  <si>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</si>
  <si>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</si>
  <si>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</si>
  <si>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</si>
  <si>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</si>
  <si>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</si>
  <si>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</si>
  <si>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</si>
  <si>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</si>
  <si>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</si>
  <si>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</si>
  <si>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</si>
  <si>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</si>
  <si>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</si>
  <si>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</si>
  <si>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</si>
  <si>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</si>
  <si>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</si>
  <si>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</si>
  <si>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</si>
  <si>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</si>
  <si>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</si>
  <si>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</si>
  <si>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</si>
  <si>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</si>
  <si>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</si>
  <si>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</si>
  <si>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</si>
  <si>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</si>
  <si>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</si>
  <si>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</si>
  <si>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</si>
  <si>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</si>
  <si>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</si>
  <si>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</si>
  <si>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</si>
  <si>
    <t>15-37-076-41</t>
  </si>
  <si>
    <t>Inferna Prima</t>
  </si>
  <si>
    <t>076-45</t>
  </si>
  <si>
    <t>076-46</t>
  </si>
  <si>
    <t>076-70</t>
  </si>
  <si>
    <t>076-71</t>
  </si>
  <si>
    <t>076-72</t>
  </si>
  <si>
    <t>076-20</t>
  </si>
  <si>
    <t>076-21</t>
  </si>
  <si>
    <t>Maeglin</t>
  </si>
  <si>
    <t>076-27</t>
  </si>
  <si>
    <t>076-01</t>
  </si>
  <si>
    <t>076-02</t>
  </si>
  <si>
    <t>076-52</t>
  </si>
  <si>
    <t>Kalandra</t>
  </si>
  <si>
    <t>15-37-076-46</t>
  </si>
  <si>
    <t>Merak</t>
  </si>
  <si>
    <t>085-25</t>
  </si>
  <si>
    <t>085-26</t>
  </si>
  <si>
    <t>085-50</t>
  </si>
  <si>
    <t>085-51</t>
  </si>
  <si>
    <t>085-00</t>
  </si>
  <si>
    <t>085-01</t>
  </si>
  <si>
    <t>15-37-085-02</t>
  </si>
  <si>
    <t>Vynolk</t>
  </si>
  <si>
    <t>085-06</t>
  </si>
  <si>
    <t>085-31</t>
  </si>
  <si>
    <t>085-32</t>
  </si>
  <si>
    <t>085-33</t>
  </si>
  <si>
    <t>985-76</t>
  </si>
  <si>
    <t>985-81</t>
  </si>
  <si>
    <t>976-97</t>
  </si>
  <si>
    <t>976-96</t>
  </si>
  <si>
    <t>Arken</t>
  </si>
  <si>
    <t>15-37-076-31</t>
  </si>
  <si>
    <t>15-12-976-98</t>
  </si>
  <si>
    <t>976-92</t>
  </si>
  <si>
    <t>976-73</t>
  </si>
  <si>
    <t>976-74</t>
  </si>
  <si>
    <t>976-72</t>
  </si>
  <si>
    <t>976-67</t>
  </si>
  <si>
    <t>976-68</t>
  </si>
  <si>
    <t>976-69</t>
  </si>
  <si>
    <t>15-37-076-32</t>
  </si>
  <si>
    <t>Xi Herculis</t>
  </si>
  <si>
    <t>076-28</t>
  </si>
  <si>
    <t>076-58</t>
  </si>
  <si>
    <t>076-63</t>
  </si>
  <si>
    <t>076-53</t>
  </si>
  <si>
    <t>076-03</t>
  </si>
  <si>
    <t>15-37-076-27</t>
  </si>
  <si>
    <t>Unukalhai</t>
  </si>
  <si>
    <t>067-47</t>
  </si>
  <si>
    <t>067-48</t>
  </si>
  <si>
    <t>067-72</t>
  </si>
  <si>
    <t>067-73</t>
  </si>
  <si>
    <t>067-22</t>
  </si>
  <si>
    <t>067-23</t>
  </si>
  <si>
    <t>Sample</t>
  </si>
  <si>
    <t>15-37-086-25</t>
  </si>
  <si>
    <t>Flarset</t>
  </si>
  <si>
    <t>086-25</t>
  </si>
  <si>
    <t>086-26</t>
  </si>
  <si>
    <t>085-34</t>
  </si>
  <si>
    <t>086-30</t>
  </si>
  <si>
    <t>086-31</t>
  </si>
  <si>
    <t>077-46</t>
  </si>
  <si>
    <t>086-50</t>
  </si>
  <si>
    <t>086-51</t>
  </si>
  <si>
    <t>085-59</t>
  </si>
  <si>
    <t>086-55</t>
  </si>
  <si>
    <t>086-56</t>
  </si>
  <si>
    <t>077-70</t>
  </si>
  <si>
    <t>077-71</t>
  </si>
  <si>
    <t>086-00</t>
  </si>
  <si>
    <t>086-01</t>
  </si>
  <si>
    <t>077-21</t>
  </si>
  <si>
    <t>086-05</t>
  </si>
  <si>
    <t>086-06</t>
  </si>
  <si>
    <t>15-12-067-21</t>
  </si>
  <si>
    <t>Arbazan</t>
  </si>
  <si>
    <t>067-17</t>
  </si>
  <si>
    <t>067-37</t>
  </si>
  <si>
    <t>967-96</t>
  </si>
  <si>
    <t>967-97</t>
  </si>
  <si>
    <t>967-95</t>
  </si>
  <si>
    <t>967-90</t>
  </si>
  <si>
    <t>967-91</t>
  </si>
  <si>
    <t>967-92</t>
  </si>
  <si>
    <t>976-75</t>
  </si>
  <si>
    <t>976-76</t>
  </si>
  <si>
    <t>976-77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</si>
</sst>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3" t="s">
        <v>43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A1013-5A1F-418B-9A81-4B5E6172FA9E}">
  <dimension ref="A1:K73"/>
  <sheetViews>
    <sheetView tabSelected="1" workbookViewId="0">
      <selection activeCell="C20" sqref="C2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397</v>
      </c>
      <c r="E2" s="53" t="s">
        <v>398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398</v>
      </c>
      <c r="B5" s="23">
        <v>-21.3</v>
      </c>
      <c r="C5" s="23">
        <v>74.8</v>
      </c>
      <c r="D5" s="23">
        <v>9</v>
      </c>
      <c r="E5" s="31">
        <f>SQRT((VLOOKUP($E$2,Arbazan,2)-B5)^2+(VLOOKUP($E$2,Arbazan,3)-C5)^2+(VLOOKUP($E$2,Arbazan,4)-D5)^2)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SQRT((VLOOKUP($E$2,Arbazan,2)-B6)^2+(VLOOKUP($E$2,Arbazan,3)-C6)^2+(VLOOKUP($E$2,Arbazan,4)-D6)^2)</f>
        <v>78.292592242178316</v>
      </c>
      <c r="H6" s="2" t="s">
        <v>51</v>
      </c>
    </row>
    <row r="7" spans="1:8">
      <c r="A7" s="32"/>
      <c r="B7" s="23"/>
      <c r="C7" s="23"/>
      <c r="D7" s="23"/>
      <c r="E7" s="31">
        <f>SQRT((VLOOKUP($E$2,Arbazan,2)-B7)^2+(VLOOKUP($E$2,Arbazan,3)-C7)^2+(VLOOKUP($E$2,Arbazan,4)-D7)^2)</f>
        <v>78.292592242178316</v>
      </c>
      <c r="H7" s="2" t="s">
        <v>179</v>
      </c>
    </row>
    <row r="8" spans="1:8">
      <c r="A8" s="32"/>
      <c r="B8" s="23"/>
      <c r="C8" s="23"/>
      <c r="D8" s="23"/>
      <c r="E8" s="31">
        <f>SQRT((VLOOKUP($E$2,Arbazan,2)-B8)^2+(VLOOKUP($E$2,Arbazan,3)-C8)^2+(VLOOKUP($E$2,Arbazan,4)-D8)^2)</f>
        <v>78.292592242178316</v>
      </c>
      <c r="H8" s="2" t="s">
        <v>52</v>
      </c>
    </row>
    <row r="9" spans="1:8">
      <c r="A9" s="32"/>
      <c r="B9" s="23"/>
      <c r="C9" s="23"/>
      <c r="D9" s="23"/>
      <c r="E9" s="31">
        <f>SQRT((VLOOKUP($E$2,Arbazan,2)-B9)^2+(VLOOKUP($E$2,Arbazan,3)-C9)^2+(VLOOKUP($E$2,Arbazan,4)-D9)^2)</f>
        <v>78.292592242178316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404</v>
      </c>
      <c r="B17" s="49" t="s">
        <v>405</v>
      </c>
      <c r="C17" s="49" t="s">
        <v>406</v>
      </c>
      <c r="D17" s="17"/>
    </row>
    <row r="18" spans="1:5">
      <c r="A18" s="49" t="s">
        <v>403</v>
      </c>
      <c r="B18" s="49" t="s">
        <v>401</v>
      </c>
      <c r="C18" s="49" t="s">
        <v>402</v>
      </c>
      <c r="D18" s="17"/>
    </row>
    <row r="19" spans="1:5">
      <c r="A19" s="49" t="s">
        <v>407</v>
      </c>
      <c r="B19" s="49" t="s">
        <v>408</v>
      </c>
      <c r="C19" s="49" t="s">
        <v>409</v>
      </c>
      <c r="D19" s="17"/>
    </row>
    <row r="20" spans="1:5">
      <c r="A20" s="49"/>
      <c r="B20" s="49"/>
      <c r="C20" s="49"/>
      <c r="D20" s="17"/>
    </row>
    <row r="21" spans="1:5">
      <c r="A21" s="49" t="s">
        <v>230</v>
      </c>
      <c r="B21" s="49" t="s">
        <v>231</v>
      </c>
      <c r="C21" s="49" t="s">
        <v>399</v>
      </c>
      <c r="D21" s="17"/>
    </row>
    <row r="22" spans="1:5">
      <c r="A22" s="49" t="s">
        <v>228</v>
      </c>
      <c r="B22" s="40" t="s">
        <v>232</v>
      </c>
      <c r="C22" s="49" t="s">
        <v>374</v>
      </c>
      <c r="D22" s="42" t="s">
        <v>270</v>
      </c>
    </row>
    <row r="23" spans="1:5">
      <c r="A23" s="49" t="s">
        <v>229</v>
      </c>
      <c r="B23" s="49" t="s">
        <v>329</v>
      </c>
      <c r="C23" s="49" t="s">
        <v>330</v>
      </c>
      <c r="D23" s="17"/>
    </row>
    <row r="24" spans="1:5">
      <c r="A24" s="49"/>
      <c r="B24" s="49"/>
      <c r="C24" s="49"/>
      <c r="D24" s="17"/>
    </row>
    <row r="25" spans="1:5">
      <c r="A25" s="49" t="s">
        <v>222</v>
      </c>
      <c r="B25" s="49" t="s">
        <v>224</v>
      </c>
      <c r="C25" s="49" t="s">
        <v>400</v>
      </c>
      <c r="D25" s="17"/>
    </row>
    <row r="26" spans="1:5">
      <c r="A26" s="49" t="s">
        <v>218</v>
      </c>
      <c r="B26" s="49" t="s">
        <v>225</v>
      </c>
      <c r="C26" s="49" t="s">
        <v>370</v>
      </c>
      <c r="D26" s="17"/>
    </row>
    <row r="27" spans="1:5">
      <c r="A27" s="49" t="s">
        <v>223</v>
      </c>
      <c r="B27" s="49" t="s">
        <v>226</v>
      </c>
      <c r="C27" s="49" t="s">
        <v>328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" xr:uid="{D8476D6E-DDF1-4F4A-A2F6-608BF10831D1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3" t="s">
        <v>216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3" t="s">
        <v>251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8684-051B-41A6-9A9C-6F2DD97E29F5}">
  <dimension ref="A1:K73"/>
  <sheetViews>
    <sheetView workbookViewId="0">
      <selection activeCell="C18" sqref="C18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368</v>
      </c>
      <c r="E2" s="53" t="s">
        <v>369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369</v>
      </c>
      <c r="B5" s="23">
        <v>-13.1</v>
      </c>
      <c r="C5" s="23">
        <v>50.3</v>
      </c>
      <c r="D5" s="23">
        <v>-20</v>
      </c>
      <c r="E5" s="31">
        <f>SQRT((VLOOKUP($E$2,Unukalhai,2)-B5)^2+(VLOOKUP($E$2,Unukalhai,3)-C5)^2+(VLOOKUP($E$2,Unukalhai,4)-D5)^2)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SQRT((VLOOKUP($E$2,Unukalhai,2)-B6)^2+(VLOOKUP($E$2,Unukalhai,3)-C6)^2+(VLOOKUP($E$2,Unukalhai,4)-D6)^2)</f>
        <v>55.692907986565039</v>
      </c>
      <c r="H6" s="2" t="s">
        <v>51</v>
      </c>
    </row>
    <row r="7" spans="1:8">
      <c r="A7" s="32"/>
      <c r="B7" s="23"/>
      <c r="C7" s="23"/>
      <c r="D7" s="23"/>
      <c r="E7" s="31">
        <f>SQRT((VLOOKUP($E$2,Unukalhai,2)-B7)^2+(VLOOKUP($E$2,Unukalhai,3)-C7)^2+(VLOOKUP($E$2,Unukalhai,4)-D7)^2)</f>
        <v>55.692907986565039</v>
      </c>
      <c r="H7" s="2" t="s">
        <v>179</v>
      </c>
    </row>
    <row r="8" spans="1:8">
      <c r="A8" s="32"/>
      <c r="B8" s="23"/>
      <c r="C8" s="23"/>
      <c r="D8" s="23"/>
      <c r="E8" s="31">
        <f>SQRT((VLOOKUP($E$2,Unukalhai,2)-B8)^2+(VLOOKUP($E$2,Unukalhai,3)-C8)^2+(VLOOKUP($E$2,Unukalhai,4)-D8)^2)</f>
        <v>55.692907986565039</v>
      </c>
      <c r="H8" s="2" t="s">
        <v>252</v>
      </c>
    </row>
    <row r="9" spans="1:8">
      <c r="A9" s="32"/>
      <c r="B9" s="23"/>
      <c r="C9" s="23"/>
      <c r="D9" s="23"/>
      <c r="E9" s="31">
        <f>SQRT((VLOOKUP($E$2,Unukalhai,2)-B9)^2+(VLOOKUP($E$2,Unukalhai,3)-C9)^2+(VLOOKUP($E$2,Unukalhai,4)-D9)^2)</f>
        <v>55.692907986565039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232</v>
      </c>
      <c r="B17" s="49" t="s">
        <v>374</v>
      </c>
      <c r="C17" s="49" t="s">
        <v>375</v>
      </c>
      <c r="D17" s="17"/>
    </row>
    <row r="18" spans="1:5">
      <c r="A18" s="49" t="s">
        <v>329</v>
      </c>
      <c r="B18" s="49" t="s">
        <v>330</v>
      </c>
      <c r="C18" s="49" t="s">
        <v>367</v>
      </c>
      <c r="D18" s="17"/>
    </row>
    <row r="19" spans="1:5">
      <c r="A19" s="49" t="s">
        <v>42</v>
      </c>
      <c r="B19" s="49" t="s">
        <v>32</v>
      </c>
      <c r="C19" s="49" t="s">
        <v>31</v>
      </c>
      <c r="D19" s="17"/>
    </row>
    <row r="20" spans="1:5">
      <c r="A20" s="49"/>
      <c r="B20" s="49"/>
      <c r="C20" s="49"/>
      <c r="D20" s="17"/>
    </row>
    <row r="21" spans="1:5">
      <c r="A21" s="49" t="s">
        <v>225</v>
      </c>
      <c r="B21" s="49" t="s">
        <v>370</v>
      </c>
      <c r="C21" s="49" t="s">
        <v>371</v>
      </c>
      <c r="D21" s="17"/>
    </row>
    <row r="22" spans="1:5">
      <c r="A22" s="49" t="s">
        <v>226</v>
      </c>
      <c r="B22" s="40" t="s">
        <v>328</v>
      </c>
      <c r="C22" s="49" t="s">
        <v>363</v>
      </c>
      <c r="D22" s="42" t="s">
        <v>219</v>
      </c>
    </row>
    <row r="23" spans="1:5">
      <c r="A23" s="49" t="s">
        <v>39</v>
      </c>
      <c r="B23" s="49" t="s">
        <v>28</v>
      </c>
      <c r="C23" s="49" t="s">
        <v>27</v>
      </c>
      <c r="D23" s="17"/>
    </row>
    <row r="24" spans="1:5">
      <c r="A24" s="49"/>
      <c r="B24" s="49"/>
      <c r="C24" s="49"/>
      <c r="D24" s="17"/>
    </row>
    <row r="25" spans="1:5">
      <c r="A25" s="49" t="s">
        <v>238</v>
      </c>
      <c r="B25" s="49" t="s">
        <v>372</v>
      </c>
      <c r="C25" s="49" t="s">
        <v>373</v>
      </c>
      <c r="D25" s="17"/>
    </row>
    <row r="26" spans="1:5">
      <c r="A26" s="49" t="s">
        <v>239</v>
      </c>
      <c r="B26" s="49" t="s">
        <v>331</v>
      </c>
      <c r="C26" s="49" t="s">
        <v>366</v>
      </c>
      <c r="D26" s="17"/>
    </row>
    <row r="27" spans="1:5">
      <c r="A27" s="49" t="s">
        <v>310</v>
      </c>
      <c r="B27" s="49" t="s">
        <v>312</v>
      </c>
      <c r="C27" s="49" t="s">
        <v>364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3681861D-0BE4-4F8E-9B82-34D7B103CB1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FD-34D6-4C4D-BC95-BFA105F12886}">
  <dimension ref="A1:K73"/>
  <sheetViews>
    <sheetView workbookViewId="0">
      <selection activeCell="V7" sqref="V7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352</v>
      </c>
      <c r="E2" s="53" t="s">
        <v>327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2" t="s">
        <v>376</v>
      </c>
      <c r="B5" s="23"/>
      <c r="C5" s="23"/>
      <c r="D5" s="23"/>
      <c r="E5" s="31" t="e">
        <f>SQRT((VLOOKUP($E$2,Maeglin,2)-B5)^2+(VLOOKUP($E$2,Maeglin,3)-C5)^2+(VLOOKUP($E$2,Maeglin,4)-D5)^2)</f>
        <v>#N/A</v>
      </c>
      <c r="H5" s="2" t="s">
        <v>49</v>
      </c>
    </row>
    <row r="6" spans="1:8">
      <c r="A6" s="32"/>
      <c r="B6" s="23"/>
      <c r="C6" s="23"/>
      <c r="D6" s="23"/>
      <c r="E6" s="31" t="e">
        <f>SQRT((VLOOKUP($E$2,Maeglin,2)-B6)^2+(VLOOKUP($E$2,Maeglin,3)-C6)^2+(VLOOKUP($E$2,Maeglin,4)-D6)^2)</f>
        <v>#N/A</v>
      </c>
      <c r="H6" s="2" t="s">
        <v>51</v>
      </c>
    </row>
    <row r="7" spans="1:8">
      <c r="A7" s="32"/>
      <c r="B7" s="23"/>
      <c r="C7" s="23"/>
      <c r="D7" s="23"/>
      <c r="E7" s="31" t="e">
        <f>SQRT((VLOOKUP($E$2,Maeglin,2)-B7)^2+(VLOOKUP($E$2,Maeglin,3)-C7)^2+(VLOOKUP($E$2,Maeglin,4)-D7)^2)</f>
        <v>#N/A</v>
      </c>
      <c r="H7" s="2" t="s">
        <v>179</v>
      </c>
    </row>
    <row r="8" spans="1:8">
      <c r="A8" s="32"/>
      <c r="B8" s="23"/>
      <c r="C8" s="23"/>
      <c r="D8" s="23"/>
      <c r="E8" s="31" t="e">
        <f>SQRT((VLOOKUP($E$2,Maeglin,2)-B8)^2+(VLOOKUP($E$2,Maeglin,3)-C8)^2+(VLOOKUP($E$2,Maeglin,4)-D8)^2)</f>
        <v>#N/A</v>
      </c>
      <c r="H8" s="2" t="s">
        <v>252</v>
      </c>
    </row>
    <row r="9" spans="1:8">
      <c r="A9" s="32"/>
      <c r="B9" s="23"/>
      <c r="C9" s="23"/>
      <c r="D9" s="23"/>
      <c r="E9" s="31" t="e">
        <f>SQRT((VLOOKUP($E$2,Maeglin,2)-B9)^2+(VLOOKUP($E$2,Maeglin,3)-C9)^2+(VLOOKUP($E$2,Maeglin,4)-D9)^2)</f>
        <v>#N/A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229</v>
      </c>
      <c r="B17" s="49" t="s">
        <v>329</v>
      </c>
      <c r="C17" s="49" t="s">
        <v>330</v>
      </c>
      <c r="D17" s="17"/>
    </row>
    <row r="18" spans="1:5">
      <c r="A18" s="49" t="s">
        <v>308</v>
      </c>
      <c r="B18" s="49" t="s">
        <v>42</v>
      </c>
      <c r="C18" s="49" t="s">
        <v>32</v>
      </c>
      <c r="D18" s="17"/>
    </row>
    <row r="19" spans="1:5">
      <c r="A19" s="49" t="s">
        <v>307</v>
      </c>
      <c r="B19" s="49" t="s">
        <v>41</v>
      </c>
      <c r="C19" s="49" t="s">
        <v>305</v>
      </c>
      <c r="D19" s="17"/>
    </row>
    <row r="20" spans="1:5">
      <c r="A20" s="49"/>
      <c r="B20" s="49"/>
      <c r="C20" s="49"/>
      <c r="D20" s="17"/>
    </row>
    <row r="21" spans="1:5">
      <c r="A21" s="49" t="s">
        <v>223</v>
      </c>
      <c r="B21" s="49" t="s">
        <v>226</v>
      </c>
      <c r="C21" s="49" t="s">
        <v>328</v>
      </c>
      <c r="D21" s="17"/>
    </row>
    <row r="22" spans="1:5">
      <c r="A22" s="49" t="s">
        <v>304</v>
      </c>
      <c r="B22" s="40" t="s">
        <v>39</v>
      </c>
      <c r="C22" s="49" t="s">
        <v>28</v>
      </c>
      <c r="D22" s="42" t="s">
        <v>219</v>
      </c>
    </row>
    <row r="23" spans="1:5">
      <c r="A23" s="49" t="s">
        <v>303</v>
      </c>
      <c r="B23" s="49" t="s">
        <v>38</v>
      </c>
      <c r="C23" s="49" t="s">
        <v>301</v>
      </c>
      <c r="D23" s="17"/>
    </row>
    <row r="24" spans="1:5">
      <c r="A24" s="49"/>
      <c r="B24" s="49"/>
      <c r="C24" s="49"/>
      <c r="D24" s="17"/>
    </row>
    <row r="25" spans="1:5">
      <c r="A25" s="49" t="s">
        <v>235</v>
      </c>
      <c r="B25" s="49" t="s">
        <v>239</v>
      </c>
      <c r="C25" s="49" t="s">
        <v>331</v>
      </c>
      <c r="D25" s="17"/>
    </row>
    <row r="26" spans="1:5">
      <c r="A26" s="49" t="s">
        <v>315</v>
      </c>
      <c r="B26" s="49" t="s">
        <v>310</v>
      </c>
      <c r="C26" s="49" t="s">
        <v>312</v>
      </c>
      <c r="D26" s="17"/>
    </row>
    <row r="27" spans="1:5">
      <c r="A27" s="49" t="s">
        <v>316</v>
      </c>
      <c r="B27" s="49" t="s">
        <v>309</v>
      </c>
      <c r="C27" s="49" t="s">
        <v>314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CC5B39AE-0645-419D-A698-E68F71BD629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24A6-3588-41A9-8D11-627147D30453}">
  <dimension ref="A1:K73"/>
  <sheetViews>
    <sheetView workbookViewId="0">
      <selection activeCell="C18" sqref="C18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361</v>
      </c>
      <c r="E2" s="53" t="s">
        <v>362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362</v>
      </c>
      <c r="B5" s="23">
        <v>-11</v>
      </c>
      <c r="C5" s="23">
        <v>26</v>
      </c>
      <c r="D5" s="23">
        <v>-3</v>
      </c>
      <c r="E5" s="31">
        <f>SQRT((VLOOKUP($E$2,XiHerculis,2)-B5)^2+(VLOOKUP($E$2,XiHerculis,3)-C5)^2+(VLOOKUP($E$2,XiHerculis,4)-D5)^2)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SQRT((VLOOKUP($E$2,XiHerculis,2)-B6)^2+(VLOOKUP($E$2,XiHerculis,3)-C6)^2+(VLOOKUP($E$2,XiHerculis,4)-D6)^2)</f>
        <v>28.390139133156779</v>
      </c>
      <c r="H6" s="2" t="s">
        <v>51</v>
      </c>
    </row>
    <row r="7" spans="1:8">
      <c r="A7" s="32"/>
      <c r="B7" s="23"/>
      <c r="C7" s="23"/>
      <c r="D7" s="23"/>
      <c r="E7" s="31">
        <f>SQRT((VLOOKUP($E$2,XiHerculis,2)-B7)^2+(VLOOKUP($E$2,XiHerculis,3)-C7)^2+(VLOOKUP($E$2,XiHerculis,4)-D7)^2)</f>
        <v>28.390139133156779</v>
      </c>
      <c r="H7" s="2" t="s">
        <v>179</v>
      </c>
    </row>
    <row r="8" spans="1:8">
      <c r="A8" s="32"/>
      <c r="B8" s="23"/>
      <c r="C8" s="23"/>
      <c r="D8" s="23"/>
      <c r="E8" s="31">
        <f>SQRT((VLOOKUP($E$2,XiHerculis,2)-B8)^2+(VLOOKUP($E$2,XiHerculis,3)-C8)^2+(VLOOKUP($E$2,XiHerculis,4)-D8)^2)</f>
        <v>28.390139133156779</v>
      </c>
      <c r="H8" s="2" t="s">
        <v>252</v>
      </c>
    </row>
    <row r="9" spans="1:8">
      <c r="A9" s="32"/>
      <c r="B9" s="23"/>
      <c r="C9" s="23"/>
      <c r="D9" s="23"/>
      <c r="E9" s="31">
        <f>SQRT((VLOOKUP($E$2,XiHerculis,2)-B9)^2+(VLOOKUP($E$2,XiHerculis,3)-C9)^2+(VLOOKUP($E$2,XiHerculis,4)-D9)^2)</f>
        <v>28.390139133156779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329</v>
      </c>
      <c r="B17" s="49" t="s">
        <v>330</v>
      </c>
      <c r="C17" s="49" t="s">
        <v>367</v>
      </c>
      <c r="D17" s="17"/>
    </row>
    <row r="18" spans="1:5">
      <c r="A18" s="49" t="s">
        <v>42</v>
      </c>
      <c r="B18" s="49" t="s">
        <v>32</v>
      </c>
      <c r="C18" s="49" t="s">
        <v>31</v>
      </c>
      <c r="D18" s="17"/>
    </row>
    <row r="19" spans="1:5">
      <c r="A19" s="49" t="s">
        <v>41</v>
      </c>
      <c r="B19" s="49" t="s">
        <v>305</v>
      </c>
      <c r="C19" s="49" t="s">
        <v>265</v>
      </c>
      <c r="D19" s="17"/>
    </row>
    <row r="20" spans="1:5">
      <c r="A20" s="49"/>
      <c r="B20" s="49"/>
      <c r="C20" s="49"/>
      <c r="D20" s="17"/>
    </row>
    <row r="21" spans="1:5">
      <c r="A21" s="49" t="s">
        <v>226</v>
      </c>
      <c r="B21" s="49" t="s">
        <v>328</v>
      </c>
      <c r="C21" s="49" t="s">
        <v>363</v>
      </c>
      <c r="D21" s="17"/>
    </row>
    <row r="22" spans="1:5">
      <c r="A22" s="49" t="s">
        <v>39</v>
      </c>
      <c r="B22" s="40" t="s">
        <v>28</v>
      </c>
      <c r="C22" s="49" t="s">
        <v>27</v>
      </c>
      <c r="D22" s="42" t="s">
        <v>219</v>
      </c>
    </row>
    <row r="23" spans="1:5">
      <c r="A23" s="49" t="s">
        <v>38</v>
      </c>
      <c r="B23" s="49" t="s">
        <v>301</v>
      </c>
      <c r="C23" s="49" t="s">
        <v>286</v>
      </c>
      <c r="D23" s="17"/>
    </row>
    <row r="24" spans="1:5">
      <c r="A24" s="49"/>
      <c r="B24" s="49"/>
      <c r="C24" s="49"/>
      <c r="D24" s="17"/>
    </row>
    <row r="25" spans="1:5">
      <c r="A25" s="49" t="s">
        <v>239</v>
      </c>
      <c r="B25" s="49" t="s">
        <v>331</v>
      </c>
      <c r="C25" s="49" t="s">
        <v>366</v>
      </c>
      <c r="D25" s="17"/>
    </row>
    <row r="26" spans="1:5">
      <c r="A26" s="49" t="s">
        <v>310</v>
      </c>
      <c r="B26" s="49" t="s">
        <v>312</v>
      </c>
      <c r="C26" s="49" t="s">
        <v>364</v>
      </c>
      <c r="D26" s="17"/>
    </row>
    <row r="27" spans="1:5">
      <c r="A27" s="49" t="s">
        <v>309</v>
      </c>
      <c r="B27" s="49" t="s">
        <v>314</v>
      </c>
      <c r="C27" s="49" t="s">
        <v>365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43CFC14D-9E77-41DF-A9E6-C39D462BE35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workbookViewId="0">
      <selection activeCell="A6" sqref="A6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3" t="s">
        <v>319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319</v>
      </c>
      <c r="B5" s="23">
        <v>-25.5</v>
      </c>
      <c r="C5" s="23">
        <v>17</v>
      </c>
      <c r="D5" s="23">
        <v>-17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35.046397817750112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35.046397817750112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35.046397817750112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35.046397817750112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C27F-9082-47CA-B9F5-ABBD650D2808}">
  <dimension ref="A1:K73"/>
  <sheetViews>
    <sheetView workbookViewId="0">
      <selection activeCell="B22" sqref="B22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318</v>
      </c>
      <c r="E2" s="53" t="s">
        <v>253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307</v>
      </c>
      <c r="B17" s="49" t="s">
        <v>41</v>
      </c>
      <c r="C17" s="49" t="s">
        <v>305</v>
      </c>
      <c r="D17" s="17"/>
    </row>
    <row r="18" spans="1:5">
      <c r="A18" s="49" t="s">
        <v>306</v>
      </c>
      <c r="B18" s="49" t="s">
        <v>40</v>
      </c>
      <c r="C18" s="49" t="s">
        <v>289</v>
      </c>
      <c r="D18" s="17"/>
    </row>
    <row r="19" spans="1:5">
      <c r="A19" s="49" t="s">
        <v>325</v>
      </c>
      <c r="B19" s="49" t="s">
        <v>326</v>
      </c>
      <c r="C19" s="49" t="s">
        <v>290</v>
      </c>
      <c r="D19" s="17"/>
    </row>
    <row r="20" spans="1:5">
      <c r="A20" s="49"/>
      <c r="B20" s="49"/>
      <c r="C20" s="49"/>
      <c r="D20" s="17"/>
    </row>
    <row r="21" spans="1:5">
      <c r="A21" s="49" t="s">
        <v>317</v>
      </c>
      <c r="B21" s="49" t="s">
        <v>38</v>
      </c>
      <c r="C21" s="49" t="s">
        <v>301</v>
      </c>
      <c r="D21" s="17"/>
    </row>
    <row r="22" spans="1:5">
      <c r="A22" s="49" t="s">
        <v>302</v>
      </c>
      <c r="B22" s="40" t="s">
        <v>37</v>
      </c>
      <c r="C22" s="49" t="s">
        <v>287</v>
      </c>
      <c r="D22" s="42" t="s">
        <v>219</v>
      </c>
    </row>
    <row r="23" spans="1:5">
      <c r="A23" s="49" t="s">
        <v>320</v>
      </c>
      <c r="B23" s="49" t="s">
        <v>321</v>
      </c>
      <c r="C23" s="49" t="s">
        <v>288</v>
      </c>
      <c r="D23" s="17"/>
    </row>
    <row r="24" spans="1:5">
      <c r="A24" s="49"/>
      <c r="B24" s="49"/>
      <c r="C24" s="49"/>
      <c r="D24" s="17"/>
    </row>
    <row r="25" spans="1:5">
      <c r="A25" s="49" t="s">
        <v>316</v>
      </c>
      <c r="B25" s="49" t="s">
        <v>309</v>
      </c>
      <c r="C25" s="49" t="s">
        <v>314</v>
      </c>
      <c r="D25" s="17"/>
    </row>
    <row r="26" spans="1:5">
      <c r="A26" s="49" t="s">
        <v>317</v>
      </c>
      <c r="B26" s="49" t="s">
        <v>311</v>
      </c>
      <c r="C26" s="49" t="s">
        <v>313</v>
      </c>
      <c r="D26" s="17"/>
    </row>
    <row r="27" spans="1:5">
      <c r="A27" s="49" t="s">
        <v>322</v>
      </c>
      <c r="B27" s="49" t="s">
        <v>323</v>
      </c>
      <c r="C27" s="49" t="s">
        <v>324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A3F91D58-B93E-4644-A97E-690E5242CCA9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4A29-5C95-4F7F-A3D8-4FB771E05C42}">
  <dimension ref="A1:K73"/>
  <sheetViews>
    <sheetView workbookViewId="0">
      <selection activeCell="D19" sqref="D19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332</v>
      </c>
      <c r="B2" s="9" t="s">
        <v>177</v>
      </c>
      <c r="C2" t="s">
        <v>333</v>
      </c>
      <c r="E2" s="53" t="s">
        <v>334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334</v>
      </c>
      <c r="B5" s="23">
        <v>-23.6</v>
      </c>
      <c r="C5" s="23">
        <v>-39</v>
      </c>
      <c r="D5" s="23">
        <v>-15</v>
      </c>
      <c r="E5" s="31">
        <f>SQRT((VLOOKUP($E$2,Kalandra,2)-B5)^2+(VLOOKUP($E$2,Kalandra,3)-C5)^2+(VLOOKUP($E$2,Kalandra,4)-D5)^2)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SQRT((VLOOKUP($E$2,Kalandra,2)-B6)^2+(VLOOKUP($E$2,Kalandra,3)-C6)^2+(VLOOKUP($E$2,Kalandra,4)-D6)^2)</f>
        <v>47.989165443879102</v>
      </c>
      <c r="H6" s="2" t="s">
        <v>51</v>
      </c>
    </row>
    <row r="7" spans="1:8">
      <c r="A7" s="32"/>
      <c r="B7" s="23"/>
      <c r="C7" s="23"/>
      <c r="D7" s="23"/>
      <c r="E7" s="31">
        <f>SQRT((VLOOKUP($E$2,Kalandra,2)-B7)^2+(VLOOKUP($E$2,Kalandra,3)-C7)^2+(VLOOKUP($E$2,Kalandra,4)-D7)^2)</f>
        <v>47.989165443879102</v>
      </c>
      <c r="H7" s="2" t="s">
        <v>179</v>
      </c>
    </row>
    <row r="8" spans="1:8">
      <c r="A8" s="32"/>
      <c r="B8" s="23"/>
      <c r="C8" s="23"/>
      <c r="D8" s="23"/>
      <c r="E8" s="31">
        <f>SQRT((VLOOKUP($E$2,Kalandra,2)-B8)^2+(VLOOKUP($E$2,Kalandra,3)-C8)^2+(VLOOKUP($E$2,Kalandra,4)-D8)^2)</f>
        <v>47.989165443879102</v>
      </c>
      <c r="H8" s="2" t="s">
        <v>252</v>
      </c>
    </row>
    <row r="9" spans="1:8">
      <c r="A9" s="32"/>
      <c r="B9" s="23"/>
      <c r="C9" s="23"/>
      <c r="D9" s="23"/>
      <c r="E9" s="31">
        <f>SQRT((VLOOKUP($E$2,Kalandra,2)-B9)^2+(VLOOKUP($E$2,Kalandra,3)-C9)^2+(VLOOKUP($E$2,Kalandra,4)-D9)^2)</f>
        <v>47.989165443879102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306</v>
      </c>
      <c r="B17" s="49" t="s">
        <v>40</v>
      </c>
      <c r="C17" s="49" t="s">
        <v>289</v>
      </c>
      <c r="D17" s="17"/>
    </row>
    <row r="18" spans="1:5">
      <c r="A18" s="49" t="s">
        <v>325</v>
      </c>
      <c r="B18" s="49" t="s">
        <v>326</v>
      </c>
      <c r="C18" s="49" t="s">
        <v>290</v>
      </c>
      <c r="D18" s="17"/>
    </row>
    <row r="19" spans="1:5">
      <c r="A19" s="49" t="s">
        <v>339</v>
      </c>
      <c r="B19" s="49" t="s">
        <v>340</v>
      </c>
      <c r="C19" s="49" t="s">
        <v>189</v>
      </c>
      <c r="D19" s="17"/>
    </row>
    <row r="20" spans="1:5">
      <c r="A20" s="49"/>
      <c r="B20" s="49"/>
      <c r="C20" s="49"/>
      <c r="D20" s="17"/>
    </row>
    <row r="21" spans="1:5">
      <c r="A21" s="49" t="s">
        <v>302</v>
      </c>
      <c r="B21" s="49" t="s">
        <v>37</v>
      </c>
      <c r="C21" s="49" t="s">
        <v>287</v>
      </c>
      <c r="D21" s="17"/>
    </row>
    <row r="22" spans="1:5">
      <c r="A22" s="49" t="s">
        <v>320</v>
      </c>
      <c r="B22" s="40" t="s">
        <v>321</v>
      </c>
      <c r="C22" s="49" t="s">
        <v>288</v>
      </c>
      <c r="D22" s="42" t="s">
        <v>219</v>
      </c>
    </row>
    <row r="23" spans="1:5">
      <c r="A23" s="49" t="s">
        <v>335</v>
      </c>
      <c r="B23" s="49" t="s">
        <v>336</v>
      </c>
      <c r="C23" s="49" t="s">
        <v>261</v>
      </c>
      <c r="D23" s="17"/>
    </row>
    <row r="24" spans="1:5">
      <c r="A24" s="49"/>
      <c r="B24" s="49"/>
      <c r="C24" s="49"/>
      <c r="D24" s="17"/>
    </row>
    <row r="25" spans="1:5">
      <c r="A25" s="49" t="s">
        <v>317</v>
      </c>
      <c r="B25" s="49" t="s">
        <v>311</v>
      </c>
      <c r="C25" s="49" t="s">
        <v>313</v>
      </c>
      <c r="D25" s="17"/>
    </row>
    <row r="26" spans="1:5">
      <c r="A26" s="49" t="s">
        <v>322</v>
      </c>
      <c r="B26" s="49" t="s">
        <v>323</v>
      </c>
      <c r="C26" s="49" t="s">
        <v>324</v>
      </c>
      <c r="D26" s="17"/>
    </row>
    <row r="27" spans="1:5">
      <c r="A27" s="49" t="s">
        <v>337</v>
      </c>
      <c r="B27" s="49" t="s">
        <v>338</v>
      </c>
      <c r="C27" s="49" t="s">
        <v>296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1D77C845-BC00-4272-BB0A-0C234F416666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3" t="s">
        <v>253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A1D-D87E-4DF2-93E5-F3474C75EA21}">
  <dimension ref="A1:K73"/>
  <sheetViews>
    <sheetView workbookViewId="0">
      <selection activeCell="A18" sqref="A18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341</v>
      </c>
      <c r="E2" s="53" t="s">
        <v>342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342</v>
      </c>
      <c r="B5" s="23">
        <v>-44</v>
      </c>
      <c r="C5" s="23">
        <v>-7</v>
      </c>
      <c r="D5" s="23">
        <v>12</v>
      </c>
      <c r="E5" s="31">
        <f>SQRT((VLOOKUP($E$2,Vynolk,2)-B5)^2+(VLOOKUP($E$2,Vynolk,3)-C5)^2+(VLOOKUP($E$2,Vynolk,4)-D5)^2)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SQRT((VLOOKUP($E$2,Vynolk,2)-B6)^2+(VLOOKUP($E$2,Vynolk,3)-C6)^2+(VLOOKUP($E$2,Vynolk,4)-D6)^2)</f>
        <v>46.141087980237309</v>
      </c>
      <c r="H6" s="2" t="s">
        <v>51</v>
      </c>
    </row>
    <row r="7" spans="1:8">
      <c r="A7" s="32"/>
      <c r="B7" s="23"/>
      <c r="C7" s="23"/>
      <c r="D7" s="23"/>
      <c r="E7" s="31">
        <f>SQRT((VLOOKUP($E$2,Vynolk,2)-B7)^2+(VLOOKUP($E$2,Vynolk,3)-C7)^2+(VLOOKUP($E$2,Vynolk,4)-D7)^2)</f>
        <v>46.141087980237309</v>
      </c>
      <c r="H7" s="2" t="s">
        <v>179</v>
      </c>
    </row>
    <row r="8" spans="1:8">
      <c r="A8" s="32"/>
      <c r="B8" s="23"/>
      <c r="C8" s="23"/>
      <c r="D8" s="23"/>
      <c r="E8" s="31">
        <f>SQRT((VLOOKUP($E$2,Vynolk,2)-B8)^2+(VLOOKUP($E$2,Vynolk,3)-C8)^2+(VLOOKUP($E$2,Vynolk,4)-D8)^2)</f>
        <v>46.141087980237309</v>
      </c>
      <c r="H8" s="2" t="s">
        <v>252</v>
      </c>
    </row>
    <row r="9" spans="1:8">
      <c r="A9" s="32"/>
      <c r="B9" s="23"/>
      <c r="C9" s="23"/>
      <c r="D9" s="23"/>
      <c r="E9" s="31">
        <f>SQRT((VLOOKUP($E$2,Vynolk,2)-B9)^2+(VLOOKUP($E$2,Vynolk,3)-C9)^2+(VLOOKUP($E$2,Vynolk,4)-D9)^2)</f>
        <v>46.141087980237309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350</v>
      </c>
      <c r="B17" s="49" t="s">
        <v>349</v>
      </c>
      <c r="C17" s="49" t="s">
        <v>278</v>
      </c>
      <c r="D17" s="17"/>
    </row>
    <row r="18" spans="1:5">
      <c r="A18" s="49" t="s">
        <v>347</v>
      </c>
      <c r="B18" s="49" t="s">
        <v>180</v>
      </c>
      <c r="C18" s="49" t="s">
        <v>183</v>
      </c>
      <c r="D18" s="17"/>
    </row>
    <row r="19" spans="1:5">
      <c r="A19" s="49" t="s">
        <v>348</v>
      </c>
      <c r="B19" s="49" t="s">
        <v>181</v>
      </c>
      <c r="C19" s="49" t="s">
        <v>206</v>
      </c>
      <c r="D19" s="17"/>
    </row>
    <row r="20" spans="1:5">
      <c r="A20" s="49"/>
      <c r="B20" s="49"/>
      <c r="C20" s="49"/>
      <c r="D20" s="17"/>
    </row>
    <row r="21" spans="1:5">
      <c r="A21" s="49" t="s">
        <v>326</v>
      </c>
      <c r="B21" s="49" t="s">
        <v>290</v>
      </c>
      <c r="C21" s="49" t="s">
        <v>266</v>
      </c>
      <c r="D21" s="17"/>
    </row>
    <row r="22" spans="1:5">
      <c r="A22" s="49" t="s">
        <v>340</v>
      </c>
      <c r="B22" s="40" t="s">
        <v>189</v>
      </c>
      <c r="C22" s="49" t="s">
        <v>193</v>
      </c>
      <c r="D22" s="42" t="s">
        <v>270</v>
      </c>
    </row>
    <row r="23" spans="1:5">
      <c r="A23" s="49" t="s">
        <v>343</v>
      </c>
      <c r="B23" s="49" t="s">
        <v>188</v>
      </c>
      <c r="C23" s="49" t="s">
        <v>191</v>
      </c>
      <c r="D23" s="17"/>
    </row>
    <row r="24" spans="1:5">
      <c r="A24" s="49"/>
      <c r="B24" s="49"/>
      <c r="C24" s="49"/>
      <c r="D24" s="17"/>
    </row>
    <row r="25" spans="1:5">
      <c r="A25" s="49" t="s">
        <v>321</v>
      </c>
      <c r="B25" s="49" t="s">
        <v>288</v>
      </c>
      <c r="C25" s="49" t="s">
        <v>254</v>
      </c>
      <c r="D25" s="17"/>
    </row>
    <row r="26" spans="1:5">
      <c r="A26" s="49" t="s">
        <v>336</v>
      </c>
      <c r="B26" s="49" t="s">
        <v>261</v>
      </c>
      <c r="C26" s="49" t="s">
        <v>257</v>
      </c>
      <c r="D26" s="17"/>
    </row>
    <row r="27" spans="1:5">
      <c r="A27" s="49" t="s">
        <v>344</v>
      </c>
      <c r="B27" s="49" t="s">
        <v>345</v>
      </c>
      <c r="C27" s="49" t="s">
        <v>346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5DE6067D-F43D-4B62-B490-9775C154EEBC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7848-A1F7-4E05-B9A0-AE01AEF35218}">
  <dimension ref="A1:K73"/>
  <sheetViews>
    <sheetView workbookViewId="0">
      <selection activeCell="C20" sqref="C2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377</v>
      </c>
      <c r="E2" s="53" t="s">
        <v>378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378</v>
      </c>
      <c r="B5" s="23">
        <v>40.9</v>
      </c>
      <c r="C5" s="23">
        <v>-49</v>
      </c>
      <c r="D5" s="23">
        <v>-18</v>
      </c>
      <c r="E5" s="31">
        <f>SQRT((VLOOKUP($E$2,Flarset,2)-B5)^2+(VLOOKUP($E$2,Flarset,3)-C5)^2+(VLOOKUP($E$2,Flarset,4)-D5)^2)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SQRT((VLOOKUP($E$2,Flarset,2)-B6)^2+(VLOOKUP($E$2,Flarset,3)-C6)^2+(VLOOKUP($E$2,Flarset,4)-D6)^2)</f>
        <v>66.315986006392151</v>
      </c>
      <c r="H6" s="2" t="s">
        <v>51</v>
      </c>
    </row>
    <row r="7" spans="1:8">
      <c r="A7" s="32"/>
      <c r="B7" s="23"/>
      <c r="C7" s="23"/>
      <c r="D7" s="23"/>
      <c r="E7" s="31">
        <f>SQRT((VLOOKUP($E$2,Flarset,2)-B7)^2+(VLOOKUP($E$2,Flarset,3)-C7)^2+(VLOOKUP($E$2,Flarset,4)-D7)^2)</f>
        <v>66.315986006392151</v>
      </c>
      <c r="H7" s="2" t="s">
        <v>179</v>
      </c>
    </row>
    <row r="8" spans="1:8">
      <c r="A8" s="32"/>
      <c r="B8" s="23"/>
      <c r="C8" s="23"/>
      <c r="D8" s="23"/>
      <c r="E8" s="31">
        <f>SQRT((VLOOKUP($E$2,Flarset,2)-B8)^2+(VLOOKUP($E$2,Flarset,3)-C8)^2+(VLOOKUP($E$2,Flarset,4)-D8)^2)</f>
        <v>66.315986006392151</v>
      </c>
      <c r="H8" s="2" t="s">
        <v>252</v>
      </c>
    </row>
    <row r="9" spans="1:8">
      <c r="A9" s="32"/>
      <c r="B9" s="23"/>
      <c r="C9" s="23"/>
      <c r="D9" s="23"/>
      <c r="E9" s="31">
        <f>SQRT((VLOOKUP($E$2,Flarset,2)-B9)^2+(VLOOKUP($E$2,Flarset,3)-C9)^2+(VLOOKUP($E$2,Flarset,4)-D9)^2)</f>
        <v>66.315986006392151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227</v>
      </c>
      <c r="B17" s="49" t="s">
        <v>269</v>
      </c>
      <c r="C17" s="49" t="s">
        <v>394</v>
      </c>
      <c r="D17" s="17"/>
    </row>
    <row r="18" spans="1:5">
      <c r="A18" s="49" t="s">
        <v>213</v>
      </c>
      <c r="B18" s="49" t="s">
        <v>392</v>
      </c>
      <c r="C18" s="49" t="s">
        <v>393</v>
      </c>
      <c r="D18" s="17"/>
    </row>
    <row r="19" spans="1:5">
      <c r="A19" s="49" t="s">
        <v>214</v>
      </c>
      <c r="B19" s="49" t="s">
        <v>395</v>
      </c>
      <c r="C19" s="49" t="s">
        <v>396</v>
      </c>
      <c r="D19" s="17"/>
    </row>
    <row r="20" spans="1:5">
      <c r="A20" s="49"/>
      <c r="B20" s="49"/>
      <c r="C20" s="49"/>
      <c r="D20" s="17"/>
    </row>
    <row r="21" spans="1:5">
      <c r="A21" s="49" t="s">
        <v>259</v>
      </c>
      <c r="B21" s="49" t="s">
        <v>285</v>
      </c>
      <c r="C21" s="49" t="s">
        <v>384</v>
      </c>
      <c r="D21" s="17"/>
    </row>
    <row r="22" spans="1:5">
      <c r="A22" s="49" t="s">
        <v>260</v>
      </c>
      <c r="B22" s="40" t="s">
        <v>379</v>
      </c>
      <c r="C22" s="49" t="s">
        <v>380</v>
      </c>
      <c r="D22" s="42" t="s">
        <v>219</v>
      </c>
    </row>
    <row r="23" spans="1:5">
      <c r="A23" s="49" t="s">
        <v>381</v>
      </c>
      <c r="B23" s="49" t="s">
        <v>382</v>
      </c>
      <c r="C23" s="49" t="s">
        <v>383</v>
      </c>
      <c r="D23" s="17"/>
    </row>
    <row r="24" spans="1:5">
      <c r="A24" s="49"/>
      <c r="B24" s="49"/>
      <c r="C24" s="49"/>
      <c r="D24" s="17"/>
    </row>
    <row r="25" spans="1:5">
      <c r="A25" s="49" t="s">
        <v>294</v>
      </c>
      <c r="B25" s="49" t="s">
        <v>390</v>
      </c>
      <c r="C25" s="49" t="s">
        <v>391</v>
      </c>
      <c r="D25" s="17"/>
    </row>
    <row r="26" spans="1:5">
      <c r="A26" s="49" t="s">
        <v>295</v>
      </c>
      <c r="B26" s="49" t="s">
        <v>385</v>
      </c>
      <c r="C26" s="49" t="s">
        <v>386</v>
      </c>
      <c r="D26" s="17"/>
    </row>
    <row r="27" spans="1:5">
      <c r="A27" s="49" t="s">
        <v>387</v>
      </c>
      <c r="B27" s="49" t="s">
        <v>388</v>
      </c>
      <c r="C27" s="49" t="s">
        <v>389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6759EF1D-66B2-41BE-A826-5E26539F5571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AEBD-1E1E-4220-92F5-227A2FAF8B2A}">
  <dimension ref="A1:K73"/>
  <sheetViews>
    <sheetView workbookViewId="0">
      <selection activeCell="C19" sqref="C1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353</v>
      </c>
      <c r="E2" s="53" t="s">
        <v>351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351</v>
      </c>
      <c r="B5" s="23">
        <v>2</v>
      </c>
      <c r="C5" s="23">
        <v>-32</v>
      </c>
      <c r="D5" s="23">
        <v>31</v>
      </c>
      <c r="E5" s="31">
        <f>SQRT((VLOOKUP($E$2,Arken,2)-B5)^2+(VLOOKUP($E$2,Arken,3)-C5)^2+(VLOOKUP($E$2,Arken,4)-D5)^2)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SQRT((VLOOKUP($E$2,Arken,2)-B6)^2+(VLOOKUP($E$2,Arken,3)-C6)^2+(VLOOKUP($E$2,Arken,4)-D6)^2)</f>
        <v>44.598206241955516</v>
      </c>
      <c r="H6" s="2" t="s">
        <v>51</v>
      </c>
    </row>
    <row r="7" spans="1:8">
      <c r="A7" s="32"/>
      <c r="B7" s="23"/>
      <c r="C7" s="23"/>
      <c r="D7" s="23"/>
      <c r="E7" s="31">
        <f>SQRT((VLOOKUP($E$2,Arken,2)-B7)^2+(VLOOKUP($E$2,Arken,3)-C7)^2+(VLOOKUP($E$2,Arken,4)-D7)^2)</f>
        <v>44.598206241955516</v>
      </c>
      <c r="H7" s="2" t="s">
        <v>179</v>
      </c>
    </row>
    <row r="8" spans="1:8">
      <c r="A8" s="32"/>
      <c r="B8" s="23"/>
      <c r="C8" s="23"/>
      <c r="D8" s="23"/>
      <c r="E8" s="31">
        <f>SQRT((VLOOKUP($E$2,Arken,2)-B8)^2+(VLOOKUP($E$2,Arken,3)-C8)^2+(VLOOKUP($E$2,Arken,4)-D8)^2)</f>
        <v>44.598206241955516</v>
      </c>
      <c r="H8" s="2" t="s">
        <v>52</v>
      </c>
    </row>
    <row r="9" spans="1:8">
      <c r="A9" s="32"/>
      <c r="B9" s="23"/>
      <c r="C9" s="23"/>
      <c r="D9" s="23"/>
      <c r="E9" s="31">
        <f>SQRT((VLOOKUP($E$2,Arken,2)-B9)^2+(VLOOKUP($E$2,Arken,3)-C9)^2+(VLOOKUP($E$2,Arken,4)-D9)^2)</f>
        <v>44.598206241955516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358</v>
      </c>
      <c r="B17" s="49" t="s">
        <v>359</v>
      </c>
      <c r="C17" s="49" t="s">
        <v>360</v>
      </c>
      <c r="D17" s="17"/>
    </row>
    <row r="18" spans="1:5">
      <c r="A18" s="49" t="s">
        <v>357</v>
      </c>
      <c r="B18" s="49" t="s">
        <v>355</v>
      </c>
      <c r="C18" s="49" t="s">
        <v>356</v>
      </c>
      <c r="D18" s="17"/>
    </row>
    <row r="19" spans="1:5">
      <c r="A19" s="49" t="s">
        <v>201</v>
      </c>
      <c r="B19" s="49" t="s">
        <v>202</v>
      </c>
      <c r="C19" s="49" t="s">
        <v>207</v>
      </c>
      <c r="D19" s="17"/>
    </row>
    <row r="20" spans="1:5">
      <c r="A20" s="49"/>
      <c r="B20" s="49"/>
      <c r="C20" s="49"/>
      <c r="D20" s="17"/>
    </row>
    <row r="21" spans="1:5">
      <c r="A21" s="49" t="s">
        <v>354</v>
      </c>
      <c r="B21" s="49" t="s">
        <v>277</v>
      </c>
      <c r="C21" s="49" t="s">
        <v>273</v>
      </c>
      <c r="D21" s="17"/>
    </row>
    <row r="22" spans="1:5">
      <c r="A22" s="49" t="s">
        <v>349</v>
      </c>
      <c r="B22" s="40" t="s">
        <v>278</v>
      </c>
      <c r="C22" s="49" t="s">
        <v>275</v>
      </c>
      <c r="D22" s="42" t="s">
        <v>185</v>
      </c>
    </row>
    <row r="23" spans="1:5">
      <c r="A23" s="49" t="s">
        <v>180</v>
      </c>
      <c r="B23" s="49" t="s">
        <v>183</v>
      </c>
      <c r="C23" s="49" t="s">
        <v>210</v>
      </c>
      <c r="D23" s="17"/>
    </row>
    <row r="24" spans="1:5">
      <c r="A24" s="49"/>
      <c r="B24" s="49"/>
      <c r="C24" s="49"/>
      <c r="D24" s="17"/>
    </row>
    <row r="25" spans="1:5">
      <c r="A25" s="49" t="s">
        <v>289</v>
      </c>
      <c r="B25" s="49" t="s">
        <v>264</v>
      </c>
      <c r="C25" s="49" t="s">
        <v>262</v>
      </c>
      <c r="D25" s="17"/>
    </row>
    <row r="26" spans="1:5">
      <c r="A26" s="49" t="s">
        <v>290</v>
      </c>
      <c r="B26" s="49" t="s">
        <v>266</v>
      </c>
      <c r="C26" s="49" t="s">
        <v>227</v>
      </c>
      <c r="D26" s="17"/>
    </row>
    <row r="27" spans="1:5">
      <c r="A27" s="49" t="s">
        <v>189</v>
      </c>
      <c r="B27" s="49" t="s">
        <v>193</v>
      </c>
      <c r="C27" s="49" t="s">
        <v>213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" xr:uid="{EEBE8A80-4F81-4928-AAB3-B84C7B6855B5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C2" sqref="C2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3" t="s">
        <v>251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84</vt:i4>
      </vt:variant>
    </vt:vector>
  </HeadingPairs>
  <TitlesOfParts>
    <vt:vector size="102" baseType="lpstr">
      <vt:lpstr>Distance Calcs</vt:lpstr>
      <vt:lpstr>Master Coords</vt:lpstr>
      <vt:lpstr>Block</vt:lpstr>
      <vt:lpstr>Sector Template</vt:lpstr>
      <vt:lpstr>067-21</vt:lpstr>
      <vt:lpstr>067-45</vt:lpstr>
      <vt:lpstr>076-19</vt:lpstr>
      <vt:lpstr>076-27</vt:lpstr>
      <vt:lpstr>076-31</vt:lpstr>
      <vt:lpstr>076-32</vt:lpstr>
      <vt:lpstr>076-36</vt:lpstr>
      <vt:lpstr>076-41</vt:lpstr>
      <vt:lpstr>076-46</vt:lpstr>
      <vt:lpstr>076-48</vt:lpstr>
      <vt:lpstr>085-02</vt:lpstr>
      <vt:lpstr>086-25</vt:lpstr>
      <vt:lpstr>976-98</vt:lpstr>
      <vt:lpstr>985-83</vt:lpstr>
      <vt:lpstr>'067-21'!Aldebaran</vt:lpstr>
      <vt:lpstr>'067-45'!Aldebaran</vt:lpstr>
      <vt:lpstr>'076-19'!Aldebaran</vt:lpstr>
      <vt:lpstr>'076-27'!Aldebaran</vt:lpstr>
      <vt:lpstr>'076-31'!Aldebaran</vt:lpstr>
      <vt:lpstr>'076-32'!Aldebaran</vt:lpstr>
      <vt:lpstr>'076-36'!Aldebaran</vt:lpstr>
      <vt:lpstr>'076-41'!Aldebaran</vt:lpstr>
      <vt:lpstr>'076-46'!Aldebaran</vt:lpstr>
      <vt:lpstr>'076-48'!Aldebaran</vt:lpstr>
      <vt:lpstr>'085-02'!Aldebaran</vt:lpstr>
      <vt:lpstr>'086-25'!Aldebaran</vt:lpstr>
      <vt:lpstr>'976-98'!Aldebaran</vt:lpstr>
      <vt:lpstr>Aldebaran</vt:lpstr>
      <vt:lpstr>Arbazan</vt:lpstr>
      <vt:lpstr>Arken</vt:lpstr>
      <vt:lpstr>'076-27'!Brantik</vt:lpstr>
      <vt:lpstr>'076-31'!Brantik</vt:lpstr>
      <vt:lpstr>'076-32'!Brantik</vt:lpstr>
      <vt:lpstr>'076-41'!Brantik</vt:lpstr>
      <vt:lpstr>'076-46'!Brantik</vt:lpstr>
      <vt:lpstr>Brantik</vt:lpstr>
      <vt:lpstr>'076-27'!Deneva</vt:lpstr>
      <vt:lpstr>'076-31'!Deneva</vt:lpstr>
      <vt:lpstr>'076-32'!Deneva</vt:lpstr>
      <vt:lpstr>'076-36'!Deneva</vt:lpstr>
      <vt:lpstr>'076-41'!Deneva</vt:lpstr>
      <vt:lpstr>'076-46'!Deneva</vt:lpstr>
      <vt:lpstr>'085-02'!Deneva</vt:lpstr>
      <vt:lpstr>'086-25'!Deneva</vt:lpstr>
      <vt:lpstr>Deneva</vt:lpstr>
      <vt:lpstr>'067-21'!EpsilonBootis</vt:lpstr>
      <vt:lpstr>'076-19'!EpsilonBootis</vt:lpstr>
      <vt:lpstr>'076-27'!EpsilonBootis</vt:lpstr>
      <vt:lpstr>'076-31'!EpsilonBootis</vt:lpstr>
      <vt:lpstr>'076-32'!EpsilonBootis</vt:lpstr>
      <vt:lpstr>'076-36'!EpsilonBootis</vt:lpstr>
      <vt:lpstr>'076-41'!EpsilonBootis</vt:lpstr>
      <vt:lpstr>'076-46'!EpsilonBootis</vt:lpstr>
      <vt:lpstr>'076-48'!EpsilonBootis</vt:lpstr>
      <vt:lpstr>'085-02'!EpsilonBootis</vt:lpstr>
      <vt:lpstr>'086-25'!EpsilonBootis</vt:lpstr>
      <vt:lpstr>EpsilonBootis</vt:lpstr>
      <vt:lpstr>Flarset</vt:lpstr>
      <vt:lpstr>ImportantPlanets</vt:lpstr>
      <vt:lpstr>'076-27'!InfernaPrime</vt:lpstr>
      <vt:lpstr>'076-31'!InfernaPrime</vt:lpstr>
      <vt:lpstr>'076-32'!InfernaPrime</vt:lpstr>
      <vt:lpstr>InfernaPrime</vt:lpstr>
      <vt:lpstr>'076-27'!Ingraham</vt:lpstr>
      <vt:lpstr>'076-31'!Ingraham</vt:lpstr>
      <vt:lpstr>'076-32'!Ingraham</vt:lpstr>
      <vt:lpstr>'076-36'!Ingraham</vt:lpstr>
      <vt:lpstr>'076-41'!Ingraham</vt:lpstr>
      <vt:lpstr>'076-46'!Ingraham</vt:lpstr>
      <vt:lpstr>'076-48'!Ingraham</vt:lpstr>
      <vt:lpstr>'085-02'!Ingraham</vt:lpstr>
      <vt:lpstr>'086-25'!Ingraham</vt:lpstr>
      <vt:lpstr>Ingraham</vt:lpstr>
      <vt:lpstr>Kalandra</vt:lpstr>
      <vt:lpstr>'076-27'!Maeglin</vt:lpstr>
      <vt:lpstr>'076-32'!Maeglin</vt:lpstr>
      <vt:lpstr>Maeglin</vt:lpstr>
      <vt:lpstr>'Distance Calcs'!Name</vt:lpstr>
      <vt:lpstr>Name</vt:lpstr>
      <vt:lpstr>'067-21'!SolSector</vt:lpstr>
      <vt:lpstr>'067-45'!SolSector</vt:lpstr>
      <vt:lpstr>'076-19'!SolSector</vt:lpstr>
      <vt:lpstr>'076-27'!SolSector</vt:lpstr>
      <vt:lpstr>'076-31'!SolSector</vt:lpstr>
      <vt:lpstr>'076-32'!SolSector</vt:lpstr>
      <vt:lpstr>'076-36'!SolSector</vt:lpstr>
      <vt:lpstr>'076-41'!SolSector</vt:lpstr>
      <vt:lpstr>'076-46'!SolSector</vt:lpstr>
      <vt:lpstr>'076-48'!SolSector</vt:lpstr>
      <vt:lpstr>'085-02'!SolSector</vt:lpstr>
      <vt:lpstr>'086-25'!SolSector</vt:lpstr>
      <vt:lpstr>'976-98'!SolSector</vt:lpstr>
      <vt:lpstr>'985-83'!SolSector</vt:lpstr>
      <vt:lpstr>'Sector Template'!SolSector</vt:lpstr>
      <vt:lpstr>Unukalhai</vt:lpstr>
      <vt:lpstr>'086-25'!Vynolk</vt:lpstr>
      <vt:lpstr>Vynolk</vt:lpstr>
      <vt:lpstr>XiHerculis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2023-01-13T02:56:10Z</dcterms:modified>
</cp:coreProperties>
</file>